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0" activeTab="0"/>
  </bookViews>
  <sheets>
    <sheet name="Notas a los Estados Financieros" sheetId="1" r:id="rId1"/>
  </sheets>
  <definedNames>
    <definedName name="_Toc155686868" localSheetId="0">'Notas a los Estados Financieros'!#REF!</definedName>
    <definedName name="_Toc155686869" localSheetId="0">'Notas a los Estados Financieros'!$A$3</definedName>
    <definedName name="_Toc155686870" localSheetId="0">'Notas a los Estados Financieros'!$A$13</definedName>
    <definedName name="_Toc155686871" localSheetId="0">'Notas a los Estados Financieros'!#REF!</definedName>
    <definedName name="_Toc155686880" localSheetId="0">'Notas a los Estados Financieros'!#REF!</definedName>
    <definedName name="_Toc155686882" localSheetId="0">'Notas a los Estados Financieros'!#REF!</definedName>
    <definedName name="_Toc155686902" localSheetId="0">'Notas a los Estados Financieros'!#REF!</definedName>
    <definedName name="_Toc155686911" localSheetId="0">'Notas a los Estados Financieros'!#REF!</definedName>
    <definedName name="_Toc155686914" localSheetId="0">'Notas a los Estados Financieros'!#REF!</definedName>
    <definedName name="_Toc155686915" localSheetId="0">'Notas a los Estados Financieros'!#REF!</definedName>
    <definedName name="_Toc155686917" localSheetId="0">'Notas a los Estados Financieros'!#REF!</definedName>
    <definedName name="_Toc155686919" localSheetId="0">'Notas a los Estados Financieros'!#REF!</definedName>
    <definedName name="_Toc155686920" localSheetId="0">'Notas a los Estados Financieros'!#REF!</definedName>
    <definedName name="_Toc155686921" localSheetId="0">'Notas a los Estados Financieros'!#REF!</definedName>
    <definedName name="_Toc155686923" localSheetId="0">'Notas a los Estados Financieros'!#REF!</definedName>
    <definedName name="_Toc207181389" localSheetId="0">'Notas a los Estados Financieros'!$A$2</definedName>
    <definedName name="_Toc207181396" localSheetId="0">'Notas a los Estados Financieros'!#REF!</definedName>
    <definedName name="_Toc207181404" localSheetId="0">'Notas a los Estados Financieros'!$A$99</definedName>
    <definedName name="_Toc207181414" localSheetId="0">'Notas a los Estados Financieros'!#REF!</definedName>
    <definedName name="_Toc207181418" localSheetId="0">'Notas a los Estados Financieros'!#REF!</definedName>
    <definedName name="_Toc207181429" localSheetId="0">'Notas a los Estados Financieros'!#REF!</definedName>
    <definedName name="_Toc207181437" localSheetId="0">'Notas a los Estados Financieros'!#REF!</definedName>
    <definedName name="_Toc207181444" localSheetId="0">'Notas a los Estados Financieros'!#REF!</definedName>
    <definedName name="_Toc208202813" localSheetId="0">'Notas a los Estados Financieros'!#REF!</definedName>
    <definedName name="_Toc208202822" localSheetId="0">'Notas a los Estados Financieros'!#REF!</definedName>
    <definedName name="_Toc208202823" localSheetId="0">'Notas a los Estados Financieros'!#REF!</definedName>
    <definedName name="_Toc208202824" localSheetId="0">'Notas a los Estados Financieros'!#REF!</definedName>
    <definedName name="_Toc208202825" localSheetId="0">'Notas a los Estados Financieros'!#REF!</definedName>
    <definedName name="_Toc208202826" localSheetId="0">'Notas a los Estados Financieros'!$A$100</definedName>
    <definedName name="_Toc208202835" localSheetId="0">'Notas a los Estados Financieros'!#REF!</definedName>
    <definedName name="_Toc208202836" localSheetId="0">'Notas a los Estados Financieros'!#REF!</definedName>
    <definedName name="_Toc208202839" localSheetId="0">'Notas a los Estados Financieros'!#REF!</definedName>
    <definedName name="_Toc208202846" localSheetId="0">'Notas a los Estados Financieros'!#REF!</definedName>
    <definedName name="_Toc208202848" localSheetId="0">'Notas a los Estados Financieros'!#REF!</definedName>
    <definedName name="_Toc208202850" localSheetId="0">'Notas a los Estados Financieros'!#REF!</definedName>
    <definedName name="_Toc208202851" localSheetId="0">'Notas a los Estados Financieros'!#REF!</definedName>
    <definedName name="_Toc208202853" localSheetId="0">'Notas a los Estados Financieros'!#REF!</definedName>
    <definedName name="_Toc208202854" localSheetId="0">'Notas a los Estados Financieros'!#REF!</definedName>
    <definedName name="_Toc208202855" localSheetId="0">'Notas a los Estados Financieros'!#REF!</definedName>
    <definedName name="_Toc208202856" localSheetId="0">'Notas a los Estados Financieros'!#REF!</definedName>
    <definedName name="_Toc208202858" localSheetId="0">'Notas a los Estados Financieros'!#REF!</definedName>
    <definedName name="_Toc208202859" localSheetId="0">'Notas a los Estados Financieros'!#REF!</definedName>
    <definedName name="_Toc208202860" localSheetId="0">'Notas a los Estados Financieros'!#REF!</definedName>
    <definedName name="_Toc208202861" localSheetId="0">'Notas a los Estados Financieros'!#REF!</definedName>
    <definedName name="_Toc208202862" localSheetId="0">'Notas a los Estados Financieros'!#REF!</definedName>
    <definedName name="_Toc208202864" localSheetId="0">'Notas a los Estados Financieros'!#REF!</definedName>
    <definedName name="_xlnm.Print_Area" localSheetId="0">'Notas a los Estados Financieros'!$A$2:$D$203</definedName>
  </definedNames>
  <calcPr fullCalcOnLoad="1"/>
</workbook>
</file>

<file path=xl/sharedStrings.xml><?xml version="1.0" encoding="utf-8"?>
<sst xmlns="http://schemas.openxmlformats.org/spreadsheetml/2006/main" count="174" uniqueCount="158">
  <si>
    <t>Cajas chicas</t>
  </si>
  <si>
    <t>Caja Chica Regional-Barahona</t>
  </si>
  <si>
    <t>Total en Cuentas por cobrar</t>
  </si>
  <si>
    <t>Caja Chica Regional-San Francisco de Macorís</t>
  </si>
  <si>
    <t>Inventario Productos de Papel, cartón y útiles varios</t>
  </si>
  <si>
    <t>Maquinaria y Equipos de Producción</t>
  </si>
  <si>
    <t>ESTADO DE RESULTADOS</t>
  </si>
  <si>
    <t>PARTIDAS</t>
  </si>
  <si>
    <t>Ingresos por Multa</t>
  </si>
  <si>
    <t>Total Ingresos no Tributarios</t>
  </si>
  <si>
    <t>Transferencias corrientes de la Administración Central</t>
  </si>
  <si>
    <t xml:space="preserve">GASTOS </t>
  </si>
  <si>
    <t>Sueldos  fijos</t>
  </si>
  <si>
    <t>Sueldos Personal Temporero</t>
  </si>
  <si>
    <t>Compensaciones  directa al Personal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</si>
  <si>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</si>
  <si>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</si>
  <si>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</si>
  <si>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</si>
  <si>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</si>
  <si>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</si>
  <si>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</si>
  <si>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Conservación, Reparaciones Menores y Construcciones</t>
  </si>
  <si>
    <t>Comisiones y Gastos Bancarios</t>
  </si>
  <si>
    <t>Servicios Técnicos Profesionales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</si>
  <si>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</si>
  <si>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</si>
  <si>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</si>
  <si>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</si>
  <si>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</si>
  <si>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>Combustibles, Lubricantes, Productos Químicos y Conexos</t>
  </si>
  <si>
    <t>Productos y Útiles Varios</t>
  </si>
  <si>
    <t>Total Materiales y Suministros</t>
  </si>
  <si>
    <t>Contribuciones a Instituciones sin fines de lucro</t>
  </si>
  <si>
    <t>Total Transferencias Corrientes</t>
  </si>
  <si>
    <t xml:space="preserve">DESCRIPCIÓN </t>
  </si>
  <si>
    <t>Total Ingresos por Transferencias corrientes</t>
  </si>
  <si>
    <t>Productos de cuero caucho y plásticos</t>
  </si>
  <si>
    <t xml:space="preserve">Banco de Reservas de la República Dominicana  </t>
  </si>
  <si>
    <t>ACTIVOS</t>
  </si>
  <si>
    <t>DESCRIPCIÓN</t>
  </si>
  <si>
    <t>Total Disponibilidad</t>
  </si>
  <si>
    <t xml:space="preserve">PASIVOS   </t>
  </si>
  <si>
    <t xml:space="preserve">  </t>
  </si>
  <si>
    <t xml:space="preserve">Resultado del Ejercicio  </t>
  </si>
  <si>
    <t xml:space="preserve">Total Patrimonio Neto </t>
  </si>
  <si>
    <t>Seguros</t>
  </si>
  <si>
    <t>Total en OTROS ACTIVOS</t>
  </si>
  <si>
    <t xml:space="preserve">Equipos de Computación </t>
  </si>
  <si>
    <t>Equipos de Comunicación</t>
  </si>
  <si>
    <t>Herramientas y Repuestos Mayores</t>
  </si>
  <si>
    <t>Equipos Varios</t>
  </si>
  <si>
    <t>Edificaciones</t>
  </si>
  <si>
    <t>Equipos de Transporte</t>
  </si>
  <si>
    <t>Terreno</t>
  </si>
  <si>
    <t>Edificio</t>
  </si>
  <si>
    <t>Equipos de Seguridad</t>
  </si>
  <si>
    <t>Inventario de Materiales de Informática</t>
  </si>
  <si>
    <t>Inventario en provisiones de cocina</t>
  </si>
  <si>
    <t>NOTAS A LOS ESTADOS FINANCIEROS</t>
  </si>
  <si>
    <t>Patrimonio Institucional</t>
  </si>
  <si>
    <t>DETALLE</t>
  </si>
  <si>
    <t>Equipos Educacionales y Recreativos</t>
  </si>
  <si>
    <t>Equipos y Mueble de Oficina</t>
  </si>
  <si>
    <t>Caja Chica Regional-Santiago</t>
  </si>
  <si>
    <t>Caja Chica Regional-San Pedro de Macorís</t>
  </si>
  <si>
    <t>Fianza por contrato de Energía Eléctrica (Edenorte)</t>
  </si>
  <si>
    <t>Deposito de Alquiler (Mundo Préstamo)</t>
  </si>
  <si>
    <t>Caja Chica Regional-San Juan de la Maguana</t>
  </si>
  <si>
    <t>Banreservas Cuenta No. 240-012088-3</t>
  </si>
  <si>
    <t>Banreservas Cuenta No. 010-252463-7 (Tesoro/Libramientos)</t>
  </si>
  <si>
    <t>Banreservas Cuenta No. 010-011800-1 (Tesoro/Libramientos)</t>
  </si>
  <si>
    <t>Total bienes de Uso</t>
  </si>
  <si>
    <t>Menos:Depreciacion acumulada de bienes en uso</t>
  </si>
  <si>
    <t>Sub-total</t>
  </si>
  <si>
    <t>Obras de Arte y Elementos Coleccionables</t>
  </si>
  <si>
    <t>Total</t>
  </si>
  <si>
    <t xml:space="preserve">DESCRIPCION </t>
  </si>
  <si>
    <t>Programas de Computación/Sotware Spiral y Licencias</t>
  </si>
  <si>
    <t xml:space="preserve">Total Bienes de Uso </t>
  </si>
  <si>
    <t>Total:</t>
  </si>
  <si>
    <t>Resultado de Ejercicios Anteriores</t>
  </si>
  <si>
    <t>Sueldos  fijos personal/tramites de pensión</t>
  </si>
  <si>
    <t xml:space="preserve">Caja Chica Regional -Hato Mayor </t>
  </si>
  <si>
    <t>Menos: Depreciacion Acumulada de Bienes Intangibles</t>
  </si>
  <si>
    <t xml:space="preserve">Otros Ingresos   </t>
  </si>
  <si>
    <t xml:space="preserve">Prestaciones y bonificaciones </t>
  </si>
  <si>
    <t>Caja Chica Dpto.de Inspección y Vigilancia</t>
  </si>
  <si>
    <t>Caja Chica Dirección Ejecutiva</t>
  </si>
  <si>
    <t xml:space="preserve">Caja Chica Dpto. Administrativos </t>
  </si>
  <si>
    <t>Electrodometicos</t>
  </si>
  <si>
    <t>Caja  General</t>
  </si>
  <si>
    <t>Dieta y gasto de Representación</t>
  </si>
  <si>
    <t>Servicios Juridico</t>
  </si>
  <si>
    <t>Servicios de Alimentación</t>
  </si>
  <si>
    <t>Productos de Minerales,Metálicos y no Metálicos</t>
  </si>
  <si>
    <t>Gastos de depreciación y amortización</t>
  </si>
  <si>
    <t xml:space="preserve">Servicios no personales  </t>
  </si>
  <si>
    <t xml:space="preserve">Contribuciones a la seguridad social </t>
  </si>
  <si>
    <t>Caja Chica Dpto. Juridico</t>
  </si>
  <si>
    <t>Caja General</t>
  </si>
  <si>
    <t xml:space="preserve"> Total Disponibilidad</t>
  </si>
  <si>
    <t>Caja Chica Regional - San cristobal</t>
  </si>
  <si>
    <t xml:space="preserve">Nota 7: Disponibilidades Bancarias </t>
  </si>
  <si>
    <t xml:space="preserve"> 7.1 Disponibilidades en Cuentas Bancarias</t>
  </si>
  <si>
    <t>Otros Activos  Corrientes</t>
  </si>
  <si>
    <t xml:space="preserve">TOTAL </t>
  </si>
  <si>
    <t>Nota 11: Activos no corrientes</t>
  </si>
  <si>
    <t>Nota 12: Activos  Intangibles</t>
  </si>
  <si>
    <t xml:space="preserve">  Depósitos en Garantía</t>
  </si>
  <si>
    <t>Ingresos  Corrientes</t>
  </si>
  <si>
    <t>SUB-TOTAL</t>
  </si>
  <si>
    <r>
      <t xml:space="preserve"> </t>
    </r>
    <r>
      <rPr>
        <b/>
        <sz val="10"/>
        <rFont val="Tahoma"/>
        <family val="2"/>
      </rPr>
      <t>Total Cuentas a pagar a Corto Plazo</t>
    </r>
  </si>
  <si>
    <t>Nota 13:Otros Activos no Financiero</t>
  </si>
  <si>
    <r>
      <t xml:space="preserve">Al  30 de Junio del 2021 y al 30 de Junio del 2020, el efectivo disponible en cuentas bancarias y cajas presentan los siguientes balances </t>
    </r>
    <r>
      <rPr>
        <b/>
        <sz val="10"/>
        <rFont val="Tahoma"/>
        <family val="2"/>
      </rPr>
      <t xml:space="preserve">RD$43,966,605.16 y RD$30,235,633.84 </t>
    </r>
    <r>
      <rPr>
        <sz val="10"/>
        <rFont val="Tahoma"/>
        <family val="2"/>
      </rPr>
      <t>según el siguiente detalle:</t>
    </r>
  </si>
  <si>
    <r>
      <t xml:space="preserve">Al  31 de Diciembre  del periodo fiscal  2021,  los gastos pagado por adelantados fueron de  </t>
    </r>
    <r>
      <rPr>
        <b/>
        <sz val="10"/>
        <rFont val="Tahoma"/>
        <family val="2"/>
      </rPr>
      <t xml:space="preserve">RD$325,397.89  </t>
    </r>
    <r>
      <rPr>
        <sz val="10"/>
        <rFont val="Tahoma"/>
        <family val="2"/>
      </rPr>
      <t xml:space="preserve">y para el 2020 </t>
    </r>
    <r>
      <rPr>
        <b/>
        <sz val="10"/>
        <rFont val="Tahoma"/>
        <family val="2"/>
      </rPr>
      <t>RD$0.00</t>
    </r>
    <r>
      <rPr>
        <sz val="10"/>
        <rFont val="Tahoma"/>
        <family val="2"/>
      </rPr>
      <t xml:space="preserve"> según su detalle:</t>
    </r>
  </si>
  <si>
    <r>
      <t xml:space="preserve">Al  30 de Junio  2021 y 30 de Junio del 2020, los   balances disponible  en Inventario de Materiales y Suministros de  esta Institución presenta un  balance de </t>
    </r>
    <r>
      <rPr>
        <b/>
        <sz val="10"/>
        <rFont val="Tahoma"/>
        <family val="2"/>
      </rPr>
      <t>RD$1,612,079.17</t>
    </r>
    <r>
      <rPr>
        <sz val="10"/>
        <rFont val="Tahoma"/>
        <family val="2"/>
      </rPr>
      <t xml:space="preserve"> y </t>
    </r>
    <r>
      <rPr>
        <b/>
        <sz val="10"/>
        <rFont val="Tahoma"/>
        <family val="2"/>
      </rPr>
      <t xml:space="preserve">RD$1,593,366.44 </t>
    </r>
    <r>
      <rPr>
        <sz val="10"/>
        <rFont val="Tahoma"/>
        <family val="2"/>
      </rPr>
      <t>según su detalle:</t>
    </r>
  </si>
  <si>
    <t>Depósito en Garantia (alquiler de San Cristobal)</t>
  </si>
  <si>
    <r>
      <t xml:space="preserve">Al 30 de Junio del 2021 esta cuanta tenia  un valor de </t>
    </r>
    <r>
      <rPr>
        <b/>
        <sz val="10"/>
        <rFont val="Tahoma"/>
        <family val="2"/>
      </rPr>
      <t xml:space="preserve"> RD$191,556.80</t>
    </r>
    <r>
      <rPr>
        <sz val="10"/>
        <rFont val="Tahoma"/>
        <family val="2"/>
      </rPr>
      <t xml:space="preserve"> y al 30 de Junio 2020,  </t>
    </r>
    <r>
      <rPr>
        <b/>
        <sz val="10"/>
        <rFont val="Tahoma"/>
        <family val="2"/>
      </rPr>
      <t>RD$138,566.80</t>
    </r>
  </si>
  <si>
    <r>
      <t xml:space="preserve">Al 30 de Junio 2021 y 30 de Junio del 2020 el total de Cuentas por  Pagar a Corto Plazo es de </t>
    </r>
    <r>
      <rPr>
        <b/>
        <sz val="10"/>
        <rFont val="Tahoma"/>
        <family val="2"/>
      </rPr>
      <t xml:space="preserve">RD$4,321,855.17 </t>
    </r>
    <r>
      <rPr>
        <sz val="10"/>
        <rFont val="Tahoma"/>
        <family val="2"/>
      </rPr>
      <t xml:space="preserve">y </t>
    </r>
    <r>
      <rPr>
        <b/>
        <sz val="10"/>
        <rFont val="Tahoma"/>
        <family val="2"/>
      </rPr>
      <t xml:space="preserve">RD$2,088,753.33 </t>
    </r>
    <r>
      <rPr>
        <sz val="10"/>
        <rFont val="Tahoma"/>
        <family val="2"/>
      </rPr>
      <t xml:space="preserve">respectivamente  según detalle: </t>
    </r>
  </si>
  <si>
    <r>
      <t>Durante el ejercicio fiscal los  ingresos por Transferencias Corrientes del Gobierno Central ascendieron al monto de</t>
    </r>
    <r>
      <rPr>
        <b/>
        <sz val="10"/>
        <rFont val="Tahoma"/>
        <family val="2"/>
      </rPr>
      <t xml:space="preserve"> RD$121,575,555.76 </t>
    </r>
    <r>
      <rPr>
        <sz val="10"/>
        <rFont val="Tahoma"/>
        <family val="2"/>
      </rPr>
      <t>al 30 de Junio 2021</t>
    </r>
    <r>
      <rPr>
        <b/>
        <sz val="10"/>
        <rFont val="Tahoma"/>
        <family val="2"/>
      </rPr>
      <t xml:space="preserve"> y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RD$123,923,764.84 </t>
    </r>
    <r>
      <rPr>
        <sz val="10"/>
        <rFont val="Tahoma"/>
        <family val="2"/>
      </rPr>
      <t>al 30 de  Junio 2020</t>
    </r>
  </si>
  <si>
    <r>
      <t xml:space="preserve">Durante el ejercicio fiscal terminado al  30 de Junio del 2021  los gastos por concepto de remuneraciones totalizaron </t>
    </r>
    <r>
      <rPr>
        <b/>
        <sz val="10"/>
        <rFont val="Tahoma"/>
        <family val="2"/>
      </rPr>
      <t xml:space="preserve">RD$85,229,266.53 </t>
    </r>
    <r>
      <rPr>
        <sz val="10"/>
        <rFont val="Tahoma"/>
        <family val="2"/>
      </rPr>
      <t>y al 30 de Junio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2020</t>
    </r>
    <r>
      <rPr>
        <b/>
        <sz val="10"/>
        <rFont val="Tahoma"/>
        <family val="2"/>
      </rPr>
      <t xml:space="preserve"> RD$88,340,893.14</t>
    </r>
    <r>
      <rPr>
        <sz val="10"/>
        <rFont val="Tahoma"/>
        <family val="2"/>
      </rPr>
      <t xml:space="preserve"> según el siguiente detalle:</t>
    </r>
  </si>
  <si>
    <t>:Materiales y Suministros</t>
  </si>
  <si>
    <r>
      <t xml:space="preserve">Al  30 de Junio del 2021 y 2020, la cuenta de otros gastos de depreciación y amortización  era de </t>
    </r>
    <r>
      <rPr>
        <b/>
        <sz val="10"/>
        <rFont val="Tahoma"/>
        <family val="2"/>
      </rPr>
      <t xml:space="preserve">RD$ 4,825,265.51 </t>
    </r>
    <r>
      <rPr>
        <sz val="10"/>
        <rFont val="Tahoma"/>
        <family val="2"/>
      </rPr>
      <t xml:space="preserve">y </t>
    </r>
    <r>
      <rPr>
        <b/>
        <sz val="10"/>
        <rFont val="Tahoma"/>
        <family val="2"/>
      </rPr>
      <t>RD$1,732,220.63</t>
    </r>
  </si>
  <si>
    <r>
      <t xml:space="preserve">Al 30 de Junio  del 2021 la cuenta de Bienes Intagibles ascendio  a la suma de </t>
    </r>
    <r>
      <rPr>
        <b/>
        <sz val="10"/>
        <rFont val="Tahoma"/>
        <family val="2"/>
      </rPr>
      <t>RD$2,830,651.87</t>
    </r>
    <r>
      <rPr>
        <sz val="10"/>
        <rFont val="Tahoma"/>
        <family val="2"/>
      </rPr>
      <t xml:space="preserve"> y el 30 de Junio 2020,  a </t>
    </r>
    <r>
      <rPr>
        <b/>
        <sz val="10"/>
        <rFont val="Tahoma"/>
        <family val="2"/>
      </rPr>
      <t xml:space="preserve">RD$2,933,575.20 </t>
    </r>
    <r>
      <rPr>
        <sz val="10"/>
        <rFont val="Tahoma"/>
        <family val="2"/>
      </rPr>
      <t>respectivamente según el siguiente detalle:</t>
    </r>
  </si>
  <si>
    <r>
      <t xml:space="preserve">Los gastos por concepto de Materiales y Suministros incurridos durante el ejercicio fiscal del  30 de Junio del   2021 y 2020, fue de </t>
    </r>
    <r>
      <rPr>
        <b/>
        <sz val="10"/>
        <rFont val="Tahoma"/>
        <family val="2"/>
      </rPr>
      <t xml:space="preserve">RD$4,047,916.37 y RD$3,428,812.98 </t>
    </r>
    <r>
      <rPr>
        <sz val="10"/>
        <rFont val="Tahoma"/>
        <family val="2"/>
      </rPr>
      <t>según el siguiente detalle:</t>
    </r>
  </si>
  <si>
    <r>
      <t xml:space="preserve">Los gastos corrientes por concepto de Servicios No Personales incurridos durante el  ejercicio  fiscal  del  30 de Junio del  2021 y 30  Junio del 2020 ascendieron a la suma de  </t>
    </r>
    <r>
      <rPr>
        <b/>
        <sz val="10"/>
        <rFont val="Tahoma"/>
        <family val="2"/>
      </rPr>
      <t xml:space="preserve">RD$9,718,689.04 y RD$13,277,274.64 </t>
    </r>
    <r>
      <rPr>
        <sz val="10"/>
        <rFont val="Tahoma"/>
        <family val="2"/>
      </rPr>
      <t>según el siguiente detalle:</t>
    </r>
  </si>
  <si>
    <r>
      <t>Durante el ejercicio fiscal  del  30 de Junio del 2021 y 30 de Junio del 2020, esta Institución ejecuto gastos por concepto de bienes y servicios por la suma de</t>
    </r>
    <r>
      <rPr>
        <b/>
        <sz val="10"/>
        <rFont val="Tahoma"/>
        <family val="2"/>
      </rPr>
      <t xml:space="preserve"> RD$13,766,605.41 y RD$16,706,088.19 </t>
    </r>
    <r>
      <rPr>
        <sz val="10"/>
        <rFont val="Tahoma"/>
        <family val="2"/>
      </rPr>
      <t>respectivamente según el siguiente detalle:</t>
    </r>
  </si>
  <si>
    <r>
      <t xml:space="preserve">Al 30 de Junio del 2021 y al 30 Junio del 2020, los Activos no financieros, ascendieron a   </t>
    </r>
    <r>
      <rPr>
        <b/>
        <sz val="10"/>
        <rFont val="Tahoma"/>
        <family val="2"/>
      </rPr>
      <t>RD$73,429,621.36</t>
    </r>
    <r>
      <rPr>
        <sz val="10"/>
        <rFont val="Tahoma"/>
        <family val="2"/>
      </rPr>
      <t xml:space="preserve"> y </t>
    </r>
    <r>
      <rPr>
        <b/>
        <sz val="10"/>
        <rFont val="Tahoma"/>
        <family val="2"/>
      </rPr>
      <t xml:space="preserve">RD$79,112,222.21 </t>
    </r>
    <r>
      <rPr>
        <sz val="10"/>
        <rFont val="Tahoma"/>
        <family val="2"/>
      </rPr>
      <t>según el siguiente detalle:</t>
    </r>
  </si>
  <si>
    <t xml:space="preserve"> Suministros y Materiales para consumo      </t>
  </si>
  <si>
    <r>
      <t xml:space="preserve">Al  30 de Junio  del 2021  y al 30 de Junio del 2020, los balances disponibles en las diferentes cuentas bancarias y cajas manejadas por este Instituto Nacional de Protección de los Derechos del Consumidor presentan los siguientes balances </t>
    </r>
    <r>
      <rPr>
        <b/>
        <sz val="10"/>
        <rFont val="Tahoma"/>
        <family val="2"/>
      </rPr>
      <t xml:space="preserve">RD$43,966,605.15  RD$30,235,633.84 </t>
    </r>
    <r>
      <rPr>
        <sz val="10"/>
        <rFont val="Tahoma"/>
        <family val="2"/>
      </rPr>
      <t xml:space="preserve">respectivamente según detalle: </t>
    </r>
  </si>
  <si>
    <t>Poliza de seguro personal intenacional</t>
  </si>
  <si>
    <t>Paso rapido (peaje)</t>
  </si>
  <si>
    <t>Multa (Maximo Luis parra Mini Maket)</t>
  </si>
  <si>
    <t xml:space="preserve">Depósito por Contrato Servicio de Internet </t>
  </si>
  <si>
    <t>Depósito en Garantia (alquiler de Santiago)</t>
  </si>
  <si>
    <r>
      <t xml:space="preserve">Al  30 de Junio del 2021  las cuentas por cobrar   presento balance  </t>
    </r>
    <r>
      <rPr>
        <b/>
        <sz val="10"/>
        <rFont val="Tahoma"/>
        <family val="2"/>
      </rPr>
      <t>RD$46,666.67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y al 30 de Junio del 2020, su Balance era  </t>
    </r>
    <r>
      <rPr>
        <b/>
        <sz val="10"/>
        <rFont val="Tahoma"/>
        <family val="2"/>
      </rPr>
      <t xml:space="preserve">RD$  </t>
    </r>
    <r>
      <rPr>
        <sz val="10"/>
        <rFont val="Tahoma"/>
        <family val="2"/>
      </rPr>
      <t>según el siguiente detalle:</t>
    </r>
  </si>
  <si>
    <r>
      <t xml:space="preserve">Durante el  ejercicio fiscal  del  30 de Junio del  2021 y 30 de Junio del 2020  los ingresos no tributarios alcanzaron el monto  de </t>
    </r>
    <r>
      <rPr>
        <b/>
        <sz val="10"/>
        <rFont val="Tahoma"/>
        <family val="2"/>
      </rPr>
      <t>RD$2,514,534.67</t>
    </r>
    <r>
      <rPr>
        <sz val="10"/>
        <rFont val="Tahoma"/>
        <family val="2"/>
      </rPr>
      <t xml:space="preserve"> y </t>
    </r>
    <r>
      <rPr>
        <b/>
        <sz val="10"/>
        <rFont val="Tahoma"/>
        <family val="2"/>
      </rPr>
      <t xml:space="preserve">RD$3,814,910.50 </t>
    </r>
    <r>
      <rPr>
        <sz val="10"/>
        <rFont val="Tahoma"/>
        <family val="2"/>
      </rPr>
      <t>según el detalle:</t>
    </r>
  </si>
  <si>
    <t>Cuenta por pagar a corto plazo (Nota 14)</t>
  </si>
  <si>
    <t>Propiedad, planta y Equipos Neto (nota 11)</t>
  </si>
  <si>
    <t>Nota 9- Inventarios  de Consumo</t>
  </si>
  <si>
    <t>Nota 10-Otros gasto pagado por adelantado</t>
  </si>
  <si>
    <t>Nota:8- Cuentas por cobrar a Corto plazo</t>
  </si>
  <si>
    <t>Retensiones y acumulaciones por pagar (Nota 15)</t>
  </si>
  <si>
    <t>Beneficios a empleados a corto plazo (Nota 16</t>
  </si>
  <si>
    <t>Otros pasivos corrientes ( Nota 17)</t>
  </si>
  <si>
    <t>Nota 18: Patrimonio Institucional</t>
  </si>
  <si>
    <t>Nota 19: Ingresos Gobierno Central</t>
  </si>
  <si>
    <t>Nota 20: Ingresos Propios</t>
  </si>
  <si>
    <t>Nota 21:  Sueldo Salarios y Beneficios a Empleados</t>
  </si>
  <si>
    <t>Nota 22: Total de contratación de Servicios y Materiales y Suministros</t>
  </si>
  <si>
    <t xml:space="preserve"> Suministros, Servicios y Materiales para consumo (Nota.22.1)</t>
  </si>
  <si>
    <t xml:space="preserve">Nota 22.2: Suministros y Materiales para consumo      </t>
  </si>
  <si>
    <t>Nota 23: Otros Gastos</t>
  </si>
  <si>
    <t>Nota 14-17: Cuenta por Pagar Corto Plazo</t>
  </si>
  <si>
    <t>Nota 24:Deterioro del valor de propiedad planta y equipos</t>
  </si>
  <si>
    <r>
      <t xml:space="preserve">Al 30 de Junio   2021 y 30 de Junio del 2020 el  patrimonio del  </t>
    </r>
    <r>
      <rPr>
        <b/>
        <sz val="10"/>
        <rFont val="Tahoma"/>
        <family val="2"/>
      </rPr>
      <t>Instituto Nacional de Protección de los Derechos del Consumidor</t>
    </r>
    <r>
      <rPr>
        <sz val="10"/>
        <rFont val="Tahoma"/>
        <family val="2"/>
      </rPr>
      <t xml:space="preserve">, tenia  un balance de </t>
    </r>
    <r>
      <rPr>
        <b/>
        <sz val="10"/>
        <rFont val="Tahoma"/>
        <family val="2"/>
      </rPr>
      <t xml:space="preserve">RD$118,080,723.75 </t>
    </r>
    <r>
      <rPr>
        <sz val="10"/>
        <rFont val="Tahoma"/>
        <family val="2"/>
      </rPr>
      <t xml:space="preserve">y </t>
    </r>
    <r>
      <rPr>
        <b/>
        <sz val="10"/>
        <rFont val="Tahoma"/>
        <family val="2"/>
      </rPr>
      <t xml:space="preserve">RD$111,924,601.16 </t>
    </r>
    <r>
      <rPr>
        <sz val="10"/>
        <rFont val="Tahoma"/>
        <family val="2"/>
      </rPr>
      <t xml:space="preserve">respectivamente. </t>
    </r>
  </si>
  <si>
    <r>
      <t xml:space="preserve">Las transferencias Corrientes realizadas durante el ejercicio fiscal  al   30 de Junio 2021  Y 2020 ascendieron a la suma de </t>
    </r>
    <r>
      <rPr>
        <b/>
        <sz val="10"/>
        <rFont val="Tahoma"/>
        <family val="2"/>
      </rPr>
      <t>RD$75,000.00</t>
    </r>
    <r>
      <rPr>
        <sz val="10"/>
        <rFont val="Tahoma"/>
        <family val="2"/>
      </rPr>
      <t xml:space="preserve"> y </t>
    </r>
    <r>
      <rPr>
        <b/>
        <sz val="10"/>
        <rFont val="Tahoma"/>
        <family val="2"/>
      </rPr>
      <t xml:space="preserve">RD$710,000.00 </t>
    </r>
    <r>
      <rPr>
        <sz val="10"/>
        <rFont val="Tahoma"/>
        <family val="2"/>
      </rPr>
      <t>según el siguiente detalle: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</si>
</sst>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\ _€"/>
    <numFmt numFmtId="185" formatCode="_(* #,##0_);_(* \(#,##0\);_(* &quot;-&quot;??_);_(@_)"/>
    <numFmt numFmtId="186" formatCode="&quot;RD$&quot;#,##0.00"/>
    <numFmt numFmtId="187" formatCode="_(* #,##0.000_);_(* \(#,##0.0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Bookman Old Style"/>
      <family val="1"/>
    </font>
    <font>
      <sz val="6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43" fontId="3" fillId="0" borderId="0" xfId="47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3" fontId="5" fillId="0" borderId="0" xfId="47" applyFont="1" applyAlignment="1">
      <alignment/>
    </xf>
    <xf numFmtId="43" fontId="0" fillId="0" borderId="0" xfId="0" applyNumberFormat="1" applyFill="1" applyAlignment="1">
      <alignment/>
    </xf>
    <xf numFmtId="0" fontId="6" fillId="35" borderId="0" xfId="0" applyFont="1" applyFill="1" applyBorder="1" applyAlignment="1">
      <alignment horizontal="justify"/>
    </xf>
    <xf numFmtId="0" fontId="7" fillId="35" borderId="0" xfId="0" applyFont="1" applyFill="1" applyBorder="1" applyAlignment="1">
      <alignment horizontal="justify"/>
    </xf>
    <xf numFmtId="43" fontId="50" fillId="35" borderId="0" xfId="47" applyFont="1" applyFill="1" applyBorder="1" applyAlignment="1">
      <alignment/>
    </xf>
    <xf numFmtId="0" fontId="51" fillId="0" borderId="0" xfId="0" applyFont="1" applyAlignment="1">
      <alignment/>
    </xf>
    <xf numFmtId="43" fontId="51" fillId="34" borderId="0" xfId="47" applyFont="1" applyFill="1" applyAlignment="1">
      <alignment/>
    </xf>
    <xf numFmtId="0" fontId="7" fillId="36" borderId="0" xfId="0" applyFont="1" applyFill="1" applyBorder="1" applyAlignment="1">
      <alignment horizontal="left" wrapText="1"/>
    </xf>
    <xf numFmtId="4" fontId="7" fillId="36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177" fontId="7" fillId="35" borderId="10" xfId="51" applyFont="1" applyFill="1" applyBorder="1" applyAlignment="1">
      <alignment horizontal="right" wrapText="1"/>
    </xf>
    <xf numFmtId="0" fontId="7" fillId="35" borderId="0" xfId="0" applyFont="1" applyFill="1" applyBorder="1" applyAlignment="1">
      <alignment horizontal="left" wrapText="1"/>
    </xf>
    <xf numFmtId="0" fontId="7" fillId="36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 wrapText="1"/>
    </xf>
    <xf numFmtId="0" fontId="7" fillId="33" borderId="0" xfId="0" applyFont="1" applyFill="1" applyAlignment="1">
      <alignment horizontal="justify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53" fillId="37" borderId="0" xfId="0" applyFont="1" applyFill="1" applyAlignment="1">
      <alignment horizontal="justify"/>
    </xf>
    <xf numFmtId="0" fontId="53" fillId="37" borderId="0" xfId="0" applyFont="1" applyFill="1" applyAlignment="1">
      <alignment horizontal="right" wrapText="1"/>
    </xf>
    <xf numFmtId="0" fontId="53" fillId="37" borderId="0" xfId="0" applyFont="1" applyFill="1" applyAlignment="1">
      <alignment horizontal="center" wrapText="1"/>
    </xf>
    <xf numFmtId="0" fontId="8" fillId="33" borderId="0" xfId="0" applyFont="1" applyFill="1" applyAlignment="1">
      <alignment horizontal="justify"/>
    </xf>
    <xf numFmtId="0" fontId="7" fillId="33" borderId="0" xfId="0" applyFont="1" applyFill="1" applyAlignment="1">
      <alignment horizontal="center"/>
    </xf>
    <xf numFmtId="43" fontId="8" fillId="34" borderId="0" xfId="47" applyFont="1" applyFill="1" applyAlignment="1">
      <alignment/>
    </xf>
    <xf numFmtId="177" fontId="7" fillId="34" borderId="10" xfId="49" applyFont="1" applyFill="1" applyBorder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43" fontId="54" fillId="34" borderId="0" xfId="0" applyNumberFormat="1" applyFont="1" applyFill="1" applyAlignment="1">
      <alignment/>
    </xf>
    <xf numFmtId="177" fontId="54" fillId="34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8" fillId="34" borderId="0" xfId="0" applyFont="1" applyFill="1" applyAlignment="1">
      <alignment horizontal="justify" wrapText="1"/>
    </xf>
    <xf numFmtId="43" fontId="8" fillId="34" borderId="0" xfId="47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justify" wrapText="1"/>
    </xf>
    <xf numFmtId="0" fontId="7" fillId="33" borderId="0" xfId="0" applyFont="1" applyFill="1" applyBorder="1" applyAlignment="1">
      <alignment horizontal="left" wrapText="1"/>
    </xf>
    <xf numFmtId="4" fontId="7" fillId="33" borderId="0" xfId="0" applyNumberFormat="1" applyFont="1" applyFill="1" applyBorder="1" applyAlignment="1">
      <alignment horizontal="right"/>
    </xf>
    <xf numFmtId="43" fontId="7" fillId="34" borderId="0" xfId="0" applyNumberFormat="1" applyFont="1" applyFill="1" applyAlignment="1">
      <alignment/>
    </xf>
    <xf numFmtId="0" fontId="8" fillId="34" borderId="0" xfId="0" applyFont="1" applyFill="1" applyAlignment="1">
      <alignment horizontal="justify"/>
    </xf>
    <xf numFmtId="0" fontId="7" fillId="34" borderId="0" xfId="0" applyFont="1" applyFill="1" applyAlignment="1">
      <alignment horizontal="center" wrapText="1"/>
    </xf>
    <xf numFmtId="43" fontId="8" fillId="34" borderId="0" xfId="0" applyNumberFormat="1" applyFont="1" applyFill="1" applyAlignment="1">
      <alignment/>
    </xf>
    <xf numFmtId="0" fontId="53" fillId="37" borderId="0" xfId="0" applyFont="1" applyFill="1" applyAlignment="1">
      <alignment horizontal="justify" wrapText="1"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3" fontId="7" fillId="34" borderId="10" xfId="47" applyFont="1" applyFill="1" applyBorder="1" applyAlignment="1">
      <alignment/>
    </xf>
    <xf numFmtId="43" fontId="54" fillId="34" borderId="0" xfId="47" applyFont="1" applyFill="1" applyAlignment="1">
      <alignment/>
    </xf>
    <xf numFmtId="43" fontId="8" fillId="34" borderId="11" xfId="47" applyFont="1" applyFill="1" applyBorder="1" applyAlignment="1">
      <alignment/>
    </xf>
    <xf numFmtId="43" fontId="8" fillId="34" borderId="12" xfId="0" applyNumberFormat="1" applyFont="1" applyFill="1" applyBorder="1" applyAlignment="1">
      <alignment/>
    </xf>
    <xf numFmtId="177" fontId="7" fillId="34" borderId="13" xfId="49" applyFont="1" applyFill="1" applyBorder="1" applyAlignment="1">
      <alignment horizontal="right" wrapText="1"/>
    </xf>
    <xf numFmtId="0" fontId="53" fillId="37" borderId="0" xfId="0" applyFont="1" applyFill="1" applyAlignment="1">
      <alignment wrapText="1"/>
    </xf>
    <xf numFmtId="0" fontId="8" fillId="34" borderId="0" xfId="0" applyFont="1" applyFill="1" applyBorder="1" applyAlignment="1">
      <alignment horizontal="left"/>
    </xf>
    <xf numFmtId="0" fontId="7" fillId="33" borderId="0" xfId="0" applyFont="1" applyFill="1" applyAlignment="1">
      <alignment horizontal="justify" wrapText="1"/>
    </xf>
    <xf numFmtId="43" fontId="8" fillId="34" borderId="13" xfId="47" applyFont="1" applyFill="1" applyBorder="1" applyAlignment="1">
      <alignment/>
    </xf>
    <xf numFmtId="177" fontId="54" fillId="34" borderId="0" xfId="49" applyFont="1" applyFill="1" applyBorder="1" applyAlignment="1">
      <alignment horizontal="right" wrapText="1"/>
    </xf>
    <xf numFmtId="4" fontId="8" fillId="33" borderId="0" xfId="0" applyNumberFormat="1" applyFont="1" applyFill="1" applyBorder="1" applyAlignment="1">
      <alignment horizontal="right"/>
    </xf>
    <xf numFmtId="39" fontId="7" fillId="33" borderId="0" xfId="0" applyNumberFormat="1" applyFont="1" applyFill="1" applyBorder="1" applyAlignment="1">
      <alignment/>
    </xf>
    <xf numFmtId="177" fontId="7" fillId="0" borderId="10" xfId="49" applyFont="1" applyBorder="1" applyAlignment="1">
      <alignment horizontal="right"/>
    </xf>
    <xf numFmtId="177" fontId="7" fillId="0" borderId="0" xfId="49" applyFont="1" applyBorder="1" applyAlignment="1">
      <alignment horizontal="right"/>
    </xf>
    <xf numFmtId="4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justify"/>
    </xf>
    <xf numFmtId="0" fontId="7" fillId="34" borderId="0" xfId="0" applyFont="1" applyFill="1" applyAlignment="1">
      <alignment horizontal="left" wrapText="1"/>
    </xf>
    <xf numFmtId="177" fontId="8" fillId="33" borderId="0" xfId="0" applyNumberFormat="1" applyFont="1" applyFill="1" applyAlignment="1">
      <alignment/>
    </xf>
    <xf numFmtId="9" fontId="8" fillId="0" borderId="0" xfId="54" applyFont="1" applyAlignment="1">
      <alignment/>
    </xf>
    <xf numFmtId="43" fontId="8" fillId="0" borderId="0" xfId="47" applyFont="1" applyAlignment="1">
      <alignment/>
    </xf>
    <xf numFmtId="177" fontId="7" fillId="33" borderId="10" xfId="49" applyFont="1" applyFill="1" applyBorder="1" applyAlignment="1">
      <alignment horizontal="left"/>
    </xf>
    <xf numFmtId="43" fontId="8" fillId="34" borderId="0" xfId="47" applyFont="1" applyFill="1" applyAlignment="1">
      <alignment horizontal="left"/>
    </xf>
    <xf numFmtId="43" fontId="8" fillId="34" borderId="0" xfId="47" applyFont="1" applyFill="1" applyBorder="1" applyAlignment="1">
      <alignment horizontal="left"/>
    </xf>
    <xf numFmtId="43" fontId="7" fillId="33" borderId="0" xfId="47" applyFont="1" applyFill="1" applyAlignment="1">
      <alignment horizontal="left"/>
    </xf>
    <xf numFmtId="4" fontId="7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justify" wrapText="1"/>
    </xf>
    <xf numFmtId="4" fontId="51" fillId="33" borderId="0" xfId="0" applyNumberFormat="1" applyFont="1" applyFill="1" applyAlignment="1">
      <alignment horizontal="justify" wrapText="1"/>
    </xf>
    <xf numFmtId="43" fontId="8" fillId="12" borderId="0" xfId="47" applyFont="1" applyFill="1" applyAlignment="1">
      <alignment/>
    </xf>
    <xf numFmtId="4" fontId="7" fillId="33" borderId="0" xfId="0" applyNumberFormat="1" applyFont="1" applyFill="1" applyBorder="1" applyAlignment="1">
      <alignment horizontal="justify" wrapText="1"/>
    </xf>
    <xf numFmtId="4" fontId="55" fillId="33" borderId="0" xfId="0" applyNumberFormat="1" applyFont="1" applyFill="1" applyAlignment="1">
      <alignment/>
    </xf>
    <xf numFmtId="43" fontId="8" fillId="34" borderId="0" xfId="47" applyFont="1" applyFill="1" applyAlignment="1">
      <alignment horizontal="justify"/>
    </xf>
    <xf numFmtId="177" fontId="8" fillId="34" borderId="10" xfId="49" applyFont="1" applyFill="1" applyBorder="1" applyAlignment="1">
      <alignment horizontal="right" wrapText="1"/>
    </xf>
    <xf numFmtId="0" fontId="7" fillId="0" borderId="0" xfId="0" applyFont="1" applyFill="1" applyAlignment="1">
      <alignment horizontal="justify"/>
    </xf>
    <xf numFmtId="43" fontId="8" fillId="33" borderId="0" xfId="47" applyFont="1" applyFill="1" applyAlignment="1">
      <alignment horizontal="left" wrapText="1" indent="2"/>
    </xf>
    <xf numFmtId="43" fontId="7" fillId="33" borderId="0" xfId="47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 indent="2"/>
    </xf>
    <xf numFmtId="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3" fontId="8" fillId="33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 wrapText="1"/>
    </xf>
    <xf numFmtId="0" fontId="51" fillId="34" borderId="0" xfId="0" applyFont="1" applyFill="1" applyAlignment="1">
      <alignment horizontal="justify"/>
    </xf>
    <xf numFmtId="43" fontId="51" fillId="34" borderId="0" xfId="47" applyFont="1" applyFill="1" applyAlignment="1">
      <alignment horizontal="right"/>
    </xf>
    <xf numFmtId="0" fontId="52" fillId="34" borderId="0" xfId="0" applyFont="1" applyFill="1" applyAlignment="1">
      <alignment horizontal="justify"/>
    </xf>
    <xf numFmtId="0" fontId="7" fillId="34" borderId="0" xfId="0" applyFont="1" applyFill="1" applyAlignment="1">
      <alignment horizontal="right"/>
    </xf>
    <xf numFmtId="43" fontId="8" fillId="0" borderId="0" xfId="47" applyFont="1" applyFill="1" applyAlignment="1">
      <alignment/>
    </xf>
    <xf numFmtId="0" fontId="7" fillId="34" borderId="0" xfId="0" applyFont="1" applyFill="1" applyBorder="1" applyAlignment="1">
      <alignment horizontal="justify" wrapText="1"/>
    </xf>
    <xf numFmtId="43" fontId="54" fillId="0" borderId="0" xfId="47" applyFont="1" applyAlignment="1">
      <alignment/>
    </xf>
    <xf numFmtId="43" fontId="7" fillId="33" borderId="10" xfId="47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7" fillId="35" borderId="0" xfId="0" applyFont="1" applyFill="1" applyBorder="1" applyAlignment="1">
      <alignment wrapText="1"/>
    </xf>
    <xf numFmtId="0" fontId="7" fillId="35" borderId="0" xfId="0" applyFont="1" applyFill="1" applyBorder="1" applyAlignment="1">
      <alignment/>
    </xf>
    <xf numFmtId="0" fontId="8" fillId="34" borderId="0" xfId="0" applyFont="1" applyFill="1" applyAlignment="1">
      <alignment horizontal="justify"/>
    </xf>
    <xf numFmtId="0" fontId="53" fillId="34" borderId="0" xfId="0" applyFont="1" applyFill="1" applyAlignment="1">
      <alignment horizontal="right" wrapText="1"/>
    </xf>
    <xf numFmtId="0" fontId="53" fillId="34" borderId="0" xfId="0" applyFont="1" applyFill="1" applyAlignment="1">
      <alignment horizontal="center" wrapText="1"/>
    </xf>
    <xf numFmtId="43" fontId="8" fillId="34" borderId="0" xfId="47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3" fontId="8" fillId="33" borderId="0" xfId="47" applyFont="1" applyFill="1" applyAlignment="1">
      <alignment wrapText="1"/>
    </xf>
    <xf numFmtId="0" fontId="7" fillId="34" borderId="0" xfId="0" applyFont="1" applyFill="1" applyAlignment="1">
      <alignment horizontal="center"/>
    </xf>
    <xf numFmtId="177" fontId="7" fillId="36" borderId="10" xfId="51" applyFont="1" applyFill="1" applyBorder="1" applyAlignment="1">
      <alignment horizontal="right" wrapText="1"/>
    </xf>
    <xf numFmtId="0" fontId="0" fillId="34" borderId="0" xfId="0" applyFill="1" applyBorder="1" applyAlignment="1">
      <alignment/>
    </xf>
    <xf numFmtId="0" fontId="56" fillId="34" borderId="0" xfId="0" applyFont="1" applyFill="1" applyBorder="1" applyAlignment="1">
      <alignment/>
    </xf>
    <xf numFmtId="43" fontId="0" fillId="34" borderId="0" xfId="0" applyNumberFormat="1" applyFill="1" applyBorder="1" applyAlignment="1">
      <alignment/>
    </xf>
    <xf numFmtId="177" fontId="7" fillId="34" borderId="0" xfId="49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left"/>
    </xf>
    <xf numFmtId="43" fontId="7" fillId="35" borderId="0" xfId="47" applyFont="1" applyFill="1" applyBorder="1" applyAlignment="1">
      <alignment/>
    </xf>
    <xf numFmtId="0" fontId="8" fillId="34" borderId="0" xfId="0" applyFont="1" applyFill="1" applyAlignment="1">
      <alignment horizontal="justify" wrapText="1"/>
    </xf>
    <xf numFmtId="0" fontId="8" fillId="34" borderId="0" xfId="0" applyFont="1" applyFill="1" applyAlignment="1">
      <alignment horizontal="justify"/>
    </xf>
    <xf numFmtId="43" fontId="8" fillId="34" borderId="0" xfId="47" applyFont="1" applyFill="1" applyAlignment="1">
      <alignment vertical="top" wrapText="1"/>
    </xf>
    <xf numFmtId="0" fontId="8" fillId="34" borderId="0" xfId="0" applyFont="1" applyFill="1" applyAlignment="1">
      <alignment/>
    </xf>
    <xf numFmtId="43" fontId="8" fillId="34" borderId="0" xfId="47" applyFont="1" applyFill="1" applyAlignment="1">
      <alignment/>
    </xf>
    <xf numFmtId="43" fontId="7" fillId="34" borderId="0" xfId="47" applyFont="1" applyFill="1" applyAlignment="1">
      <alignment horizontal="left" vertical="top" wrapText="1"/>
    </xf>
    <xf numFmtId="49" fontId="8" fillId="34" borderId="0" xfId="0" applyNumberFormat="1" applyFont="1" applyFill="1" applyAlignment="1">
      <alignment horizontal="justify" wrapText="1"/>
    </xf>
    <xf numFmtId="0" fontId="8" fillId="34" borderId="0" xfId="0" applyFont="1" applyFill="1" applyAlignment="1">
      <alignment horizontal="left"/>
    </xf>
    <xf numFmtId="43" fontId="8" fillId="34" borderId="0" xfId="47" applyFont="1" applyFill="1" applyAlignment="1">
      <alignment horizontal="left"/>
    </xf>
    <xf numFmtId="0" fontId="8" fillId="0" borderId="0" xfId="0" applyFont="1" applyAlignment="1">
      <alignment horizontal="justify" wrapText="1"/>
    </xf>
    <xf numFmtId="0" fontId="8" fillId="34" borderId="0" xfId="0" applyFont="1" applyFill="1" applyAlignment="1">
      <alignment horizontal="justify"/>
    </xf>
    <xf numFmtId="0" fontId="8" fillId="34" borderId="0" xfId="0" applyFont="1" applyFill="1" applyAlignment="1">
      <alignment horizontal="justify" wrapText="1"/>
    </xf>
    <xf numFmtId="0" fontId="53" fillId="37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wrapText="1"/>
    </xf>
    <xf numFmtId="0" fontId="7" fillId="35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9"/>
  <sheetViews>
    <sheetView tabSelected="1" zoomScale="120" zoomScaleNormal="120" zoomScaleSheetLayoutView="100" zoomScalePageLayoutView="0" workbookViewId="0" topLeftCell="A108">
      <selection activeCell="B118" sqref="B118"/>
    </sheetView>
  </sheetViews>
  <sheetFormatPr defaultColWidth="11.421875" defaultRowHeight="12.75"/>
  <cols>
    <col min="1" max="1" width="43.8515625" style="0" customWidth="1"/>
    <col min="2" max="2" width="25.7109375" style="0" customWidth="1"/>
    <col min="3" max="3" width="2.57421875" style="0" customWidth="1"/>
    <col min="4" max="4" width="27.00390625" style="0" customWidth="1"/>
    <col min="5" max="5" width="3.140625" style="0" customWidth="1"/>
    <col min="6" max="6" width="1.57421875" style="0" hidden="1" customWidth="1"/>
    <col min="7" max="7" width="34.00390625" style="0" customWidth="1"/>
    <col min="8" max="8" width="15.7109375" style="0" customWidth="1"/>
    <col min="9" max="9" width="13.57421875" style="0" bestFit="1" customWidth="1"/>
  </cols>
  <sheetData>
    <row r="2" spans="1:4" ht="18" customHeight="1">
      <c r="A2" s="141" t="s">
        <v>59</v>
      </c>
      <c r="B2" s="141"/>
      <c r="C2" s="141"/>
      <c r="D2" s="141"/>
    </row>
    <row r="3" spans="1:4" ht="12.75">
      <c r="A3" s="28"/>
      <c r="B3" s="29"/>
      <c r="C3" s="29"/>
      <c r="D3" s="30"/>
    </row>
    <row r="4" spans="1:4" ht="12.75">
      <c r="A4" s="17" t="s">
        <v>39</v>
      </c>
      <c r="B4" s="29"/>
      <c r="C4" s="29"/>
      <c r="D4" s="30"/>
    </row>
    <row r="5" spans="1:4" ht="12.75">
      <c r="A5" s="17" t="s">
        <v>103</v>
      </c>
      <c r="B5" s="29"/>
      <c r="C5" s="29"/>
      <c r="D5" s="31"/>
    </row>
    <row r="6" spans="1:4" ht="32.25" customHeight="1">
      <c r="A6" s="140" t="s">
        <v>114</v>
      </c>
      <c r="B6" s="140"/>
      <c r="C6" s="140"/>
      <c r="D6" s="140"/>
    </row>
    <row r="7" spans="1:7" ht="14.25" customHeight="1">
      <c r="A7" s="32" t="s">
        <v>40</v>
      </c>
      <c r="B7" s="33">
        <v>2021</v>
      </c>
      <c r="C7" s="34"/>
      <c r="D7" s="33">
        <v>2020</v>
      </c>
      <c r="G7" s="5"/>
    </row>
    <row r="8" spans="1:7" ht="12.75">
      <c r="A8" s="35" t="s">
        <v>38</v>
      </c>
      <c r="B8" s="37">
        <v>43768071.16</v>
      </c>
      <c r="C8" s="120"/>
      <c r="D8" s="37">
        <v>30044834.34</v>
      </c>
      <c r="G8" s="5"/>
    </row>
    <row r="9" spans="1:7" ht="12.75">
      <c r="A9" s="35" t="s">
        <v>91</v>
      </c>
      <c r="B9" s="37">
        <v>23534</v>
      </c>
      <c r="C9" s="120"/>
      <c r="D9" s="37">
        <v>15799.5</v>
      </c>
      <c r="G9" s="5"/>
    </row>
    <row r="10" spans="1:7" ht="12.75">
      <c r="A10" s="35" t="s">
        <v>0</v>
      </c>
      <c r="B10" s="37">
        <v>175000</v>
      </c>
      <c r="C10" s="114"/>
      <c r="D10" s="37">
        <v>175000</v>
      </c>
      <c r="G10" s="5"/>
    </row>
    <row r="11" spans="1:7" ht="13.5" thickBot="1">
      <c r="A11" s="77" t="s">
        <v>101</v>
      </c>
      <c r="B11" s="38">
        <f>SUM(B8:B10)</f>
        <v>43966605.16</v>
      </c>
      <c r="C11" s="39"/>
      <c r="D11" s="38">
        <f>SUM(D8:D10)</f>
        <v>30235633.84</v>
      </c>
      <c r="G11" s="4"/>
    </row>
    <row r="12" spans="1:7" ht="13.5" thickTop="1">
      <c r="A12" s="40"/>
      <c r="B12" s="41"/>
      <c r="C12" s="36"/>
      <c r="D12" s="31"/>
      <c r="G12" s="8"/>
    </row>
    <row r="13" spans="1:4" ht="12.75">
      <c r="A13" s="142" t="s">
        <v>104</v>
      </c>
      <c r="B13" s="142"/>
      <c r="C13" s="29"/>
      <c r="D13" s="43"/>
    </row>
    <row r="14" spans="1:4" ht="53.25" customHeight="1">
      <c r="A14" s="140" t="s">
        <v>130</v>
      </c>
      <c r="B14" s="140"/>
      <c r="C14" s="140"/>
      <c r="D14" s="140"/>
    </row>
    <row r="15" spans="1:4" ht="12.75" customHeight="1">
      <c r="A15" s="44"/>
      <c r="B15" s="29"/>
      <c r="C15" s="29"/>
      <c r="D15" s="30"/>
    </row>
    <row r="16" spans="1:4" ht="14.25" customHeight="1">
      <c r="A16" s="32" t="s">
        <v>40</v>
      </c>
      <c r="B16" s="33">
        <v>2021</v>
      </c>
      <c r="C16" s="34"/>
      <c r="D16" s="33">
        <v>2020</v>
      </c>
    </row>
    <row r="17" spans="1:4" ht="12.75">
      <c r="A17" s="45" t="s">
        <v>69</v>
      </c>
      <c r="B17" s="81">
        <v>3442.36</v>
      </c>
      <c r="C17" s="46"/>
      <c r="D17" s="37">
        <v>75561.66</v>
      </c>
    </row>
    <row r="18" spans="1:7" ht="25.5">
      <c r="A18" s="47" t="s">
        <v>70</v>
      </c>
      <c r="B18" s="81">
        <v>5842024.37</v>
      </c>
      <c r="C18" s="46"/>
      <c r="D18" s="37">
        <v>4475278.24</v>
      </c>
      <c r="G18" s="4"/>
    </row>
    <row r="19" spans="1:7" ht="24" customHeight="1">
      <c r="A19" s="48" t="s">
        <v>71</v>
      </c>
      <c r="B19" s="81">
        <v>37922604.42</v>
      </c>
      <c r="C19" s="46"/>
      <c r="D19" s="37">
        <v>25493994.44</v>
      </c>
      <c r="G19" s="5"/>
    </row>
    <row r="20" spans="1:7" ht="12.75">
      <c r="A20" s="48" t="s">
        <v>100</v>
      </c>
      <c r="B20" s="81">
        <v>23534</v>
      </c>
      <c r="C20" s="46"/>
      <c r="D20" s="37">
        <v>15799.5</v>
      </c>
      <c r="G20" s="5"/>
    </row>
    <row r="21" spans="1:7" ht="12.75">
      <c r="A21" s="45" t="s">
        <v>88</v>
      </c>
      <c r="B21" s="37">
        <v>20000</v>
      </c>
      <c r="C21" s="46"/>
      <c r="D21" s="37">
        <v>20000</v>
      </c>
      <c r="G21" s="5"/>
    </row>
    <row r="22" spans="1:7" ht="12.75">
      <c r="A22" s="45" t="s">
        <v>89</v>
      </c>
      <c r="B22" s="37">
        <v>40000</v>
      </c>
      <c r="C22" s="46"/>
      <c r="D22" s="37">
        <v>40000</v>
      </c>
      <c r="G22" s="5"/>
    </row>
    <row r="23" spans="1:7" ht="12.75">
      <c r="A23" s="45" t="s">
        <v>87</v>
      </c>
      <c r="B23" s="37">
        <v>20000</v>
      </c>
      <c r="C23" s="46"/>
      <c r="D23" s="37">
        <v>20000</v>
      </c>
      <c r="G23" s="5"/>
    </row>
    <row r="24" spans="1:7" ht="12.75">
      <c r="A24" s="45" t="s">
        <v>64</v>
      </c>
      <c r="B24" s="37">
        <v>25000</v>
      </c>
      <c r="C24" s="46"/>
      <c r="D24" s="37">
        <v>25000</v>
      </c>
      <c r="G24" s="5"/>
    </row>
    <row r="25" spans="1:4" ht="12.75">
      <c r="A25" s="45" t="s">
        <v>3</v>
      </c>
      <c r="B25" s="37">
        <v>10000</v>
      </c>
      <c r="C25" s="46"/>
      <c r="D25" s="37">
        <v>10000</v>
      </c>
    </row>
    <row r="26" spans="1:4" ht="12.75">
      <c r="A26" s="45" t="s">
        <v>65</v>
      </c>
      <c r="B26" s="37">
        <v>10000</v>
      </c>
      <c r="C26" s="46"/>
      <c r="D26" s="37">
        <v>10000</v>
      </c>
    </row>
    <row r="27" spans="1:4" ht="12.75">
      <c r="A27" s="45" t="s">
        <v>1</v>
      </c>
      <c r="B27" s="37">
        <v>10000</v>
      </c>
      <c r="C27" s="46"/>
      <c r="D27" s="37">
        <v>10000</v>
      </c>
    </row>
    <row r="28" spans="1:4" ht="12.75">
      <c r="A28" s="45" t="s">
        <v>68</v>
      </c>
      <c r="B28" s="37">
        <v>10000</v>
      </c>
      <c r="C28" s="46"/>
      <c r="D28" s="37">
        <v>10000</v>
      </c>
    </row>
    <row r="29" spans="1:4" ht="12.75">
      <c r="A29" s="45" t="s">
        <v>83</v>
      </c>
      <c r="B29" s="37">
        <v>10000</v>
      </c>
      <c r="C29" s="46"/>
      <c r="D29" s="37">
        <v>10000</v>
      </c>
    </row>
    <row r="30" spans="1:4" ht="12.75">
      <c r="A30" s="45" t="s">
        <v>99</v>
      </c>
      <c r="B30" s="37">
        <v>15000</v>
      </c>
      <c r="C30" s="46"/>
      <c r="D30" s="37">
        <v>15000</v>
      </c>
    </row>
    <row r="31" spans="1:4" ht="12.75">
      <c r="A31" s="45" t="s">
        <v>102</v>
      </c>
      <c r="B31" s="37">
        <v>5000</v>
      </c>
      <c r="C31" s="46"/>
      <c r="D31" s="37">
        <v>5000</v>
      </c>
    </row>
    <row r="32" spans="1:7" ht="14.25" customHeight="1" thickBot="1">
      <c r="A32" s="49" t="s">
        <v>41</v>
      </c>
      <c r="B32" s="38">
        <f>SUM(B17:B31)</f>
        <v>43966605.150000006</v>
      </c>
      <c r="C32" s="50"/>
      <c r="D32" s="38">
        <f>SUM(D17:D31)</f>
        <v>30235633.840000004</v>
      </c>
      <c r="G32" s="5"/>
    </row>
    <row r="33" spans="1:7" ht="13.5" thickTop="1">
      <c r="A33" s="49"/>
      <c r="B33" s="51"/>
      <c r="C33" s="50"/>
      <c r="D33" s="30"/>
      <c r="G33" s="4"/>
    </row>
    <row r="35" spans="1:4" ht="12.75">
      <c r="A35" s="77" t="s">
        <v>142</v>
      </c>
      <c r="B35" s="55"/>
      <c r="C35" s="29"/>
      <c r="D35" s="30"/>
    </row>
    <row r="36" spans="1:4" ht="30" customHeight="1">
      <c r="A36" s="135" t="s">
        <v>136</v>
      </c>
      <c r="B36" s="135"/>
      <c r="C36" s="135"/>
      <c r="D36" s="135"/>
    </row>
    <row r="37" spans="1:4" ht="12.75">
      <c r="A37" s="56" t="s">
        <v>35</v>
      </c>
      <c r="B37" s="33">
        <v>2021</v>
      </c>
      <c r="C37" s="34"/>
      <c r="D37" s="33">
        <v>2020</v>
      </c>
    </row>
    <row r="38" spans="1:4" ht="18" customHeight="1">
      <c r="A38" s="35" t="s">
        <v>133</v>
      </c>
      <c r="B38" s="37">
        <v>46666.67</v>
      </c>
      <c r="C38" s="31"/>
      <c r="D38" s="37">
        <v>0</v>
      </c>
    </row>
    <row r="39" spans="1:4" ht="13.5" thickBot="1">
      <c r="A39" s="28" t="s">
        <v>2</v>
      </c>
      <c r="B39" s="38">
        <f>SUM(B38)</f>
        <v>46666.67</v>
      </c>
      <c r="C39" s="42"/>
      <c r="D39" s="38">
        <f>SUM(D38)</f>
        <v>0</v>
      </c>
    </row>
    <row r="40" ht="13.5" thickTop="1"/>
    <row r="41" spans="1:7" ht="14.25">
      <c r="A41" s="16" t="s">
        <v>140</v>
      </c>
      <c r="B41" s="52"/>
      <c r="C41" s="29"/>
      <c r="D41" s="31"/>
      <c r="G41" s="4"/>
    </row>
    <row r="42" spans="1:7" ht="33.75" customHeight="1">
      <c r="A42" s="135" t="s">
        <v>116</v>
      </c>
      <c r="B42" s="135"/>
      <c r="C42" s="135"/>
      <c r="D42" s="135"/>
      <c r="G42" s="4"/>
    </row>
    <row r="43" spans="1:11" ht="2.25" customHeight="1">
      <c r="A43" s="44"/>
      <c r="B43" s="29"/>
      <c r="C43" s="29"/>
      <c r="D43" s="30"/>
      <c r="G43" s="4"/>
      <c r="I43" s="55"/>
      <c r="J43" s="29"/>
      <c r="K43" s="30"/>
    </row>
    <row r="44" spans="1:7" ht="23.25" customHeight="1">
      <c r="A44" s="32" t="s">
        <v>40</v>
      </c>
      <c r="B44" s="33">
        <v>2021</v>
      </c>
      <c r="C44" s="34"/>
      <c r="D44" s="33">
        <v>2020</v>
      </c>
      <c r="G44" s="4"/>
    </row>
    <row r="45" spans="1:4" s="1" customFormat="1" ht="16.5" customHeight="1">
      <c r="A45" s="53" t="s">
        <v>58</v>
      </c>
      <c r="B45" s="37">
        <v>73472.7</v>
      </c>
      <c r="C45" s="54"/>
      <c r="D45" s="37">
        <v>84955.1</v>
      </c>
    </row>
    <row r="46" spans="1:4" ht="12.75" customHeight="1">
      <c r="A46" s="45" t="s">
        <v>4</v>
      </c>
      <c r="B46" s="81">
        <f>182879.92+589439.98</f>
        <v>772319.9</v>
      </c>
      <c r="C46" s="47"/>
      <c r="D46" s="37">
        <v>287875.61</v>
      </c>
    </row>
    <row r="47" spans="1:4" ht="12.75">
      <c r="A47" s="45" t="s">
        <v>57</v>
      </c>
      <c r="B47" s="81">
        <v>766286.57</v>
      </c>
      <c r="C47" s="47"/>
      <c r="D47" s="37">
        <v>1220535.73</v>
      </c>
    </row>
    <row r="48" spans="1:4" ht="13.5" thickBot="1">
      <c r="A48" s="108" t="s">
        <v>41</v>
      </c>
      <c r="B48" s="38">
        <f>SUM(B45:B47)</f>
        <v>1612079.17</v>
      </c>
      <c r="C48" s="50"/>
      <c r="D48" s="38">
        <f>SUM(D45:D47)</f>
        <v>1593366.44</v>
      </c>
    </row>
    <row r="49" s="3" customFormat="1" ht="13.5" thickTop="1"/>
    <row r="50" spans="1:4" ht="12.75">
      <c r="A50" s="18" t="s">
        <v>105</v>
      </c>
      <c r="B50" s="19"/>
      <c r="C50" s="19"/>
      <c r="D50" s="19"/>
    </row>
    <row r="51" spans="1:4" ht="12.75">
      <c r="A51" s="128" t="s">
        <v>141</v>
      </c>
      <c r="B51" s="19"/>
      <c r="C51" s="19"/>
      <c r="D51" s="19"/>
    </row>
    <row r="52" spans="1:4" ht="31.5" customHeight="1">
      <c r="A52" s="135" t="s">
        <v>115</v>
      </c>
      <c r="B52" s="135"/>
      <c r="C52" s="135"/>
      <c r="D52" s="135"/>
    </row>
    <row r="53" spans="1:4" ht="24.75" customHeight="1">
      <c r="A53" s="32" t="s">
        <v>40</v>
      </c>
      <c r="B53" s="33">
        <v>2021</v>
      </c>
      <c r="C53" s="34"/>
      <c r="D53" s="33">
        <v>2020</v>
      </c>
    </row>
    <row r="54" spans="1:4" ht="18" customHeight="1">
      <c r="A54" s="127" t="s">
        <v>131</v>
      </c>
      <c r="B54" s="117">
        <v>251597.89</v>
      </c>
      <c r="C54" s="116"/>
      <c r="D54" s="115"/>
    </row>
    <row r="55" spans="1:4" ht="15" customHeight="1">
      <c r="A55" s="127" t="s">
        <v>132</v>
      </c>
      <c r="B55" s="20">
        <v>73800</v>
      </c>
      <c r="C55" s="21"/>
      <c r="D55" s="22">
        <v>0</v>
      </c>
    </row>
    <row r="56" spans="1:4" ht="13.5" thickBot="1">
      <c r="A56" s="23" t="s">
        <v>106</v>
      </c>
      <c r="B56" s="121">
        <f>SUM(B54:B55)</f>
        <v>325397.89</v>
      </c>
      <c r="C56" s="25"/>
      <c r="D56" s="24">
        <f>SUM(D55)</f>
        <v>0</v>
      </c>
    </row>
    <row r="57" ht="15" customHeight="1" thickTop="1"/>
    <row r="58" spans="1:4" ht="15" customHeight="1">
      <c r="A58" s="17" t="s">
        <v>107</v>
      </c>
      <c r="B58" s="125"/>
      <c r="C58" s="42"/>
      <c r="D58" s="125"/>
    </row>
    <row r="59" spans="1:4" ht="12.75">
      <c r="A59" s="126" t="s">
        <v>139</v>
      </c>
      <c r="B59" s="29"/>
      <c r="C59" s="29"/>
      <c r="D59" s="43"/>
    </row>
    <row r="60" spans="1:4" s="1" customFormat="1" ht="27.75" customHeight="1">
      <c r="A60" s="139" t="s">
        <v>128</v>
      </c>
      <c r="B60" s="139"/>
      <c r="C60" s="139"/>
      <c r="D60" s="139"/>
    </row>
    <row r="61" spans="1:4" ht="15.75" customHeight="1">
      <c r="A61" s="56" t="s">
        <v>35</v>
      </c>
      <c r="B61" s="33">
        <v>2021</v>
      </c>
      <c r="C61" s="34"/>
      <c r="D61" s="33">
        <v>2020</v>
      </c>
    </row>
    <row r="62" spans="1:7" ht="15.75" customHeight="1">
      <c r="A62" s="58" t="s">
        <v>5</v>
      </c>
      <c r="B62" s="37">
        <v>1858312.71</v>
      </c>
      <c r="C62" s="54"/>
      <c r="D62" s="37">
        <v>1858312.71</v>
      </c>
      <c r="E62" s="5"/>
      <c r="F62" s="5">
        <v>1421663.8399999999</v>
      </c>
      <c r="G62" s="4"/>
    </row>
    <row r="63" spans="1:7" ht="14.25" customHeight="1">
      <c r="A63" s="57" t="s">
        <v>62</v>
      </c>
      <c r="B63" s="81">
        <v>2237809.96</v>
      </c>
      <c r="C63" s="39"/>
      <c r="D63" s="37">
        <v>2229815.46</v>
      </c>
      <c r="E63" s="5"/>
      <c r="F63" s="5">
        <v>193713.04</v>
      </c>
      <c r="G63" s="4"/>
    </row>
    <row r="64" spans="1:7" ht="14.25" customHeight="1">
      <c r="A64" s="58" t="s">
        <v>53</v>
      </c>
      <c r="B64" s="37">
        <v>25592506.1</v>
      </c>
      <c r="C64" s="54"/>
      <c r="D64" s="37">
        <v>21191506.1</v>
      </c>
      <c r="E64" s="5"/>
      <c r="F64" s="5">
        <v>2080650</v>
      </c>
      <c r="G64" s="4"/>
    </row>
    <row r="65" spans="1:7" ht="15" customHeight="1">
      <c r="A65" s="57" t="s">
        <v>48</v>
      </c>
      <c r="B65" s="37">
        <v>16117641.67</v>
      </c>
      <c r="C65" s="39"/>
      <c r="D65" s="37">
        <v>15747711.67</v>
      </c>
      <c r="E65" s="5"/>
      <c r="F65" s="5">
        <v>2059303.930000001</v>
      </c>
      <c r="G65" s="4"/>
    </row>
    <row r="66" spans="1:7" ht="15.75" customHeight="1">
      <c r="A66" s="59" t="s">
        <v>49</v>
      </c>
      <c r="B66" s="37">
        <v>504784.48</v>
      </c>
      <c r="C66" s="39"/>
      <c r="D66" s="37">
        <v>504784.48</v>
      </c>
      <c r="E66" s="5"/>
      <c r="F66" s="5">
        <v>1114632.46</v>
      </c>
      <c r="G66" s="4"/>
    </row>
    <row r="67" spans="1:7" ht="15" customHeight="1">
      <c r="A67" s="57" t="s">
        <v>63</v>
      </c>
      <c r="B67" s="37">
        <v>10309935.6</v>
      </c>
      <c r="C67" s="39"/>
      <c r="D67" s="37">
        <v>10093061.11</v>
      </c>
      <c r="E67" s="5"/>
      <c r="F67" s="6">
        <v>2060890.7199999972</v>
      </c>
      <c r="G67" s="4"/>
    </row>
    <row r="68" spans="1:7" ht="14.25" customHeight="1">
      <c r="A68" s="57" t="s">
        <v>50</v>
      </c>
      <c r="B68" s="37">
        <v>280251.27</v>
      </c>
      <c r="C68" s="39"/>
      <c r="D68" s="37">
        <v>280251.27</v>
      </c>
      <c r="E68" s="5"/>
      <c r="F68" s="6">
        <v>272869.25</v>
      </c>
      <c r="G68" s="4"/>
    </row>
    <row r="69" spans="1:9" ht="13.5" customHeight="1">
      <c r="A69" s="57" t="s">
        <v>51</v>
      </c>
      <c r="B69" s="37">
        <v>5275218</v>
      </c>
      <c r="C69" s="39"/>
      <c r="D69" s="37">
        <v>5253978</v>
      </c>
      <c r="E69" s="5"/>
      <c r="F69" s="5">
        <v>113680</v>
      </c>
      <c r="G69" s="4"/>
      <c r="I69" s="5"/>
    </row>
    <row r="70" spans="1:9" ht="13.5" customHeight="1">
      <c r="A70" s="57" t="s">
        <v>90</v>
      </c>
      <c r="B70" s="37">
        <f>1407272.8+131815+183844.17</f>
        <v>1722931.97</v>
      </c>
      <c r="C70" s="39"/>
      <c r="D70" s="37">
        <f>1362447.8+131815+183844.17</f>
        <v>1678106.97</v>
      </c>
      <c r="E70" s="5"/>
      <c r="F70" s="5"/>
      <c r="G70" s="4"/>
      <c r="I70" s="5"/>
    </row>
    <row r="71" spans="1:7" ht="13.5" customHeight="1">
      <c r="A71" s="57" t="s">
        <v>55</v>
      </c>
      <c r="B71" s="37">
        <v>20503592.92</v>
      </c>
      <c r="C71" s="39"/>
      <c r="D71" s="37">
        <v>20503592.92</v>
      </c>
      <c r="E71" s="5"/>
      <c r="F71" s="5">
        <v>20503592.92</v>
      </c>
      <c r="G71" s="4"/>
    </row>
    <row r="72" spans="1:7" ht="15.75" customHeight="1">
      <c r="A72" s="57" t="s">
        <v>52</v>
      </c>
      <c r="B72" s="37">
        <v>16760014.05</v>
      </c>
      <c r="C72" s="39"/>
      <c r="D72" s="37">
        <v>16760014.05</v>
      </c>
      <c r="E72" s="5"/>
      <c r="F72" s="5">
        <v>16760014.049999999</v>
      </c>
      <c r="G72" s="4"/>
    </row>
    <row r="73" spans="1:7" ht="15.75" customHeight="1">
      <c r="A73" s="57" t="s">
        <v>56</v>
      </c>
      <c r="B73" s="37">
        <v>223044.91</v>
      </c>
      <c r="C73" s="39"/>
      <c r="D73" s="37">
        <v>223044.91</v>
      </c>
      <c r="E73" s="4"/>
      <c r="F73" s="5">
        <v>197084</v>
      </c>
      <c r="G73" s="4"/>
    </row>
    <row r="74" spans="1:6" ht="15.75" customHeight="1" thickBot="1">
      <c r="A74" s="57" t="s">
        <v>72</v>
      </c>
      <c r="B74" s="60">
        <f>SUM(B62:B73)</f>
        <v>101386043.64</v>
      </c>
      <c r="C74" s="39"/>
      <c r="D74" s="60">
        <f>SUM(D62:D73)</f>
        <v>96324179.64999999</v>
      </c>
      <c r="E74" s="4"/>
      <c r="F74" s="5"/>
    </row>
    <row r="75" spans="1:7" ht="15.75" customHeight="1" thickTop="1">
      <c r="A75" s="57" t="s">
        <v>73</v>
      </c>
      <c r="B75" s="109">
        <v>54064505.36</v>
      </c>
      <c r="C75" s="39"/>
      <c r="D75" s="61">
        <v>43320040.52</v>
      </c>
      <c r="E75" s="4"/>
      <c r="F75" s="5"/>
      <c r="G75" s="4"/>
    </row>
    <row r="76" spans="1:6" ht="15.75" customHeight="1" thickBot="1">
      <c r="A76" s="57" t="s">
        <v>74</v>
      </c>
      <c r="B76" s="60">
        <f>B74-B75</f>
        <v>47321538.28</v>
      </c>
      <c r="C76" s="39"/>
      <c r="D76" s="60">
        <f>D74-D75</f>
        <v>53004139.12999999</v>
      </c>
      <c r="E76" s="4"/>
      <c r="F76" s="5"/>
    </row>
    <row r="77" spans="1:7" ht="15.75" customHeight="1" thickTop="1">
      <c r="A77" s="57" t="s">
        <v>54</v>
      </c>
      <c r="B77" s="37">
        <v>25496407.08</v>
      </c>
      <c r="C77" s="39"/>
      <c r="D77" s="37">
        <v>25496407.08</v>
      </c>
      <c r="E77" s="4"/>
      <c r="F77" s="5"/>
      <c r="G77" s="4"/>
    </row>
    <row r="78" spans="1:7" ht="15.75" customHeight="1">
      <c r="A78" s="57" t="s">
        <v>75</v>
      </c>
      <c r="B78" s="62">
        <v>611676</v>
      </c>
      <c r="C78" s="39"/>
      <c r="D78" s="37">
        <v>611676</v>
      </c>
      <c r="E78" s="4"/>
      <c r="F78" s="5"/>
      <c r="G78" s="4"/>
    </row>
    <row r="79" spans="1:7" ht="15.75" customHeight="1">
      <c r="A79" s="57" t="s">
        <v>74</v>
      </c>
      <c r="B79" s="63">
        <f>SUM(B77:B78)</f>
        <v>26108083.08</v>
      </c>
      <c r="C79" s="39"/>
      <c r="D79" s="63">
        <f>SUM(D77:D78)</f>
        <v>26108083.08</v>
      </c>
      <c r="E79" s="4"/>
      <c r="F79" s="5"/>
      <c r="G79" s="4"/>
    </row>
    <row r="80" spans="1:7" ht="15.75" customHeight="1" thickBot="1">
      <c r="A80" s="57" t="s">
        <v>76</v>
      </c>
      <c r="B80" s="64">
        <f>B76+B79</f>
        <v>73429621.36</v>
      </c>
      <c r="C80" s="39"/>
      <c r="D80" s="64">
        <f>D76+D79</f>
        <v>79112222.20999998</v>
      </c>
      <c r="E80" s="4"/>
      <c r="F80" s="5"/>
      <c r="G80" s="4"/>
    </row>
    <row r="81" spans="1:6" ht="15.75" customHeight="1" thickTop="1">
      <c r="A81" s="26" t="s">
        <v>108</v>
      </c>
      <c r="B81" s="37"/>
      <c r="C81" s="29"/>
      <c r="D81" s="29"/>
      <c r="E81" s="4"/>
      <c r="F81" s="5"/>
    </row>
    <row r="82" spans="1:6" ht="28.5" customHeight="1">
      <c r="A82" s="139" t="s">
        <v>124</v>
      </c>
      <c r="B82" s="139"/>
      <c r="C82" s="139"/>
      <c r="D82" s="139"/>
      <c r="E82" s="4"/>
      <c r="F82" s="5"/>
    </row>
    <row r="83" spans="1:6" ht="17.25" customHeight="1">
      <c r="A83" s="56" t="s">
        <v>77</v>
      </c>
      <c r="B83" s="65">
        <v>2021</v>
      </c>
      <c r="C83" s="34"/>
      <c r="D83" s="33">
        <v>2020</v>
      </c>
      <c r="E83" s="4"/>
      <c r="F83" s="5"/>
    </row>
    <row r="84" spans="1:6" ht="15.75" customHeight="1">
      <c r="A84" s="58" t="s">
        <v>78</v>
      </c>
      <c r="B84" s="37">
        <v>9856566.68</v>
      </c>
      <c r="C84" s="66"/>
      <c r="D84" s="37">
        <v>9167446.68</v>
      </c>
      <c r="E84" s="4"/>
      <c r="F84" s="5"/>
    </row>
    <row r="85" spans="1:6" ht="15.75" customHeight="1" thickBot="1">
      <c r="A85" s="67" t="s">
        <v>79</v>
      </c>
      <c r="B85" s="68">
        <f>B84</f>
        <v>9856566.68</v>
      </c>
      <c r="C85" s="42"/>
      <c r="D85" s="68">
        <f>SUM(D84)</f>
        <v>9167446.68</v>
      </c>
      <c r="E85" s="4"/>
      <c r="F85" s="5"/>
    </row>
    <row r="86" spans="1:7" ht="28.5" customHeight="1" thickTop="1">
      <c r="A86" s="28" t="s">
        <v>84</v>
      </c>
      <c r="B86" s="69">
        <v>7025914.81</v>
      </c>
      <c r="C86" s="42"/>
      <c r="D86" s="69">
        <v>6233871.48</v>
      </c>
      <c r="E86" s="4"/>
      <c r="F86" s="5"/>
      <c r="G86" s="4"/>
    </row>
    <row r="87" spans="1:7" ht="15.75" customHeight="1" thickBot="1">
      <c r="A87" s="28" t="s">
        <v>80</v>
      </c>
      <c r="B87" s="38">
        <f>B85-B86</f>
        <v>2830651.87</v>
      </c>
      <c r="C87" s="42"/>
      <c r="D87" s="38">
        <f>D85-D86</f>
        <v>2933575.1999999993</v>
      </c>
      <c r="E87" s="4"/>
      <c r="F87" s="5"/>
      <c r="G87" s="4"/>
    </row>
    <row r="88" spans="1:7" ht="21.75" customHeight="1" thickTop="1">
      <c r="A88" s="26" t="s">
        <v>113</v>
      </c>
      <c r="B88" s="55"/>
      <c r="C88" s="29"/>
      <c r="D88" s="70"/>
      <c r="E88" s="4"/>
      <c r="G88" s="4"/>
    </row>
    <row r="89" spans="1:5" ht="12.75">
      <c r="A89" s="28" t="s">
        <v>109</v>
      </c>
      <c r="B89" s="55"/>
      <c r="C89" s="29"/>
      <c r="D89" s="71"/>
      <c r="E89" s="4"/>
    </row>
    <row r="90" spans="1:7" s="1" customFormat="1" ht="20.25" customHeight="1">
      <c r="A90" s="140" t="s">
        <v>118</v>
      </c>
      <c r="B90" s="140"/>
      <c r="C90" s="140"/>
      <c r="D90" s="140"/>
      <c r="G90" s="111"/>
    </row>
    <row r="91" spans="1:4" ht="12.75">
      <c r="A91" s="56" t="s">
        <v>35</v>
      </c>
      <c r="B91" s="33">
        <v>2021</v>
      </c>
      <c r="C91" s="34"/>
      <c r="D91" s="33">
        <v>2020</v>
      </c>
    </row>
    <row r="92" spans="1:8" ht="12.75">
      <c r="A92" s="35" t="s">
        <v>66</v>
      </c>
      <c r="B92" s="37">
        <v>5000</v>
      </c>
      <c r="C92" s="29"/>
      <c r="D92" s="37">
        <v>5000</v>
      </c>
      <c r="G92" s="13"/>
      <c r="H92" s="14"/>
    </row>
    <row r="93" spans="1:8" ht="12.75">
      <c r="A93" s="35" t="s">
        <v>67</v>
      </c>
      <c r="B93" s="37">
        <v>36000</v>
      </c>
      <c r="C93" s="29"/>
      <c r="D93" s="37">
        <v>36000</v>
      </c>
      <c r="G93" s="13"/>
      <c r="H93" s="14"/>
    </row>
    <row r="94" spans="1:8" ht="12.75">
      <c r="A94" s="35" t="s">
        <v>134</v>
      </c>
      <c r="B94" s="37">
        <v>14956.8</v>
      </c>
      <c r="C94" s="29"/>
      <c r="D94" s="37">
        <v>14956.8</v>
      </c>
      <c r="G94" s="13"/>
      <c r="H94" s="14"/>
    </row>
    <row r="95" spans="1:8" ht="12.75">
      <c r="A95" s="35" t="s">
        <v>135</v>
      </c>
      <c r="B95" s="37">
        <v>82600</v>
      </c>
      <c r="C95" s="29"/>
      <c r="D95" s="37">
        <v>82600</v>
      </c>
      <c r="G95" s="13"/>
      <c r="H95" s="14"/>
    </row>
    <row r="96" spans="1:8" ht="12.75">
      <c r="A96" s="35" t="s">
        <v>117</v>
      </c>
      <c r="B96" s="37">
        <v>53000</v>
      </c>
      <c r="C96" s="29"/>
      <c r="D96" s="37">
        <v>0</v>
      </c>
      <c r="G96" s="13"/>
      <c r="H96" s="14"/>
    </row>
    <row r="97" spans="1:7" ht="13.5" thickBot="1">
      <c r="A97" s="28" t="s">
        <v>47</v>
      </c>
      <c r="B97" s="72">
        <f>SUM(B92:B96)</f>
        <v>191556.8</v>
      </c>
      <c r="C97" s="42"/>
      <c r="D97" s="72">
        <f>SUM(D92:D96)</f>
        <v>138556.8</v>
      </c>
      <c r="G97" s="4"/>
    </row>
    <row r="98" spans="1:4" ht="13.5" thickTop="1">
      <c r="A98" s="28"/>
      <c r="B98" s="73"/>
      <c r="C98" s="42"/>
      <c r="D98" s="31"/>
    </row>
    <row r="99" spans="1:4" ht="12.75">
      <c r="A99" s="77" t="s">
        <v>42</v>
      </c>
      <c r="B99" s="55"/>
      <c r="C99" s="31"/>
      <c r="D99" s="31"/>
    </row>
    <row r="100" spans="1:8" ht="12.75">
      <c r="A100" s="77" t="s">
        <v>154</v>
      </c>
      <c r="B100" s="55"/>
      <c r="C100" s="31"/>
      <c r="D100" s="31"/>
      <c r="H100" s="37"/>
    </row>
    <row r="101" spans="1:4" s="1" customFormat="1" ht="30" customHeight="1">
      <c r="A101" s="140" t="s">
        <v>119</v>
      </c>
      <c r="B101" s="140"/>
      <c r="C101" s="140"/>
      <c r="D101" s="140"/>
    </row>
    <row r="102" spans="1:6" ht="15" customHeight="1">
      <c r="A102" s="56" t="s">
        <v>35</v>
      </c>
      <c r="B102" s="33">
        <v>2021</v>
      </c>
      <c r="C102" s="34"/>
      <c r="D102" s="33">
        <v>2020</v>
      </c>
      <c r="E102" s="122"/>
      <c r="F102" s="122"/>
    </row>
    <row r="103" spans="1:8" ht="13.5" customHeight="1">
      <c r="A103" s="129" t="s">
        <v>138</v>
      </c>
      <c r="B103" s="37">
        <v>3487038.75</v>
      </c>
      <c r="C103" s="131"/>
      <c r="D103" s="37">
        <v>0</v>
      </c>
      <c r="E103" s="123"/>
      <c r="F103" s="123"/>
      <c r="G103" s="136"/>
      <c r="H103" s="136"/>
    </row>
    <row r="104" spans="1:8" ht="13.5" customHeight="1">
      <c r="A104" s="129" t="s">
        <v>143</v>
      </c>
      <c r="B104" s="37">
        <v>15289.99</v>
      </c>
      <c r="C104" s="131"/>
      <c r="D104" s="37">
        <v>0</v>
      </c>
      <c r="E104" s="123"/>
      <c r="F104" s="123"/>
      <c r="G104" s="137"/>
      <c r="H104" s="137"/>
    </row>
    <row r="105" spans="1:8" ht="13.5" customHeight="1">
      <c r="A105" s="129" t="s">
        <v>144</v>
      </c>
      <c r="B105" s="37">
        <v>769526.43</v>
      </c>
      <c r="C105" s="131"/>
      <c r="D105" s="37">
        <v>2088753.33</v>
      </c>
      <c r="E105" s="122"/>
      <c r="F105" s="122"/>
      <c r="G105" s="137"/>
      <c r="H105" s="137"/>
    </row>
    <row r="106" spans="1:8" ht="13.5" customHeight="1">
      <c r="A106" s="132" t="s">
        <v>145</v>
      </c>
      <c r="B106" s="133">
        <v>50000</v>
      </c>
      <c r="C106" s="131"/>
      <c r="D106" s="37">
        <v>0</v>
      </c>
      <c r="E106" s="122"/>
      <c r="F106" s="122"/>
      <c r="G106" s="137"/>
      <c r="H106" s="137"/>
    </row>
    <row r="107" spans="1:7" ht="17.25" customHeight="1" thickBot="1">
      <c r="A107" s="130" t="s">
        <v>112</v>
      </c>
      <c r="B107" s="38">
        <f>SUM(B103:B106)</f>
        <v>4321855.17</v>
      </c>
      <c r="C107" s="134"/>
      <c r="D107" s="38">
        <f>SUM(D103:D105)</f>
        <v>2088753.33</v>
      </c>
      <c r="E107" s="122"/>
      <c r="F107" s="122"/>
      <c r="G107" s="124"/>
    </row>
    <row r="108" spans="1:4" ht="4.5" customHeight="1" thickTop="1">
      <c r="A108" s="35"/>
      <c r="B108" s="74"/>
      <c r="C108" s="75"/>
      <c r="D108" s="31"/>
    </row>
    <row r="109" spans="1:7" ht="18" customHeight="1">
      <c r="A109" s="17" t="s">
        <v>146</v>
      </c>
      <c r="B109" s="55"/>
      <c r="C109" s="29"/>
      <c r="D109" s="43"/>
      <c r="G109" s="4"/>
    </row>
    <row r="110" spans="1:4" ht="12.75" hidden="1">
      <c r="A110" s="44"/>
      <c r="B110" s="30"/>
      <c r="C110" s="30"/>
      <c r="D110" s="30"/>
    </row>
    <row r="111" spans="1:4" s="2" customFormat="1" ht="42" customHeight="1">
      <c r="A111" s="140" t="s">
        <v>156</v>
      </c>
      <c r="B111" s="140"/>
      <c r="C111" s="140"/>
      <c r="D111" s="140"/>
    </row>
    <row r="112" spans="1:4" ht="8.25" customHeight="1">
      <c r="A112" s="35" t="s">
        <v>43</v>
      </c>
      <c r="B112" s="29"/>
      <c r="C112" s="29"/>
      <c r="D112" s="30"/>
    </row>
    <row r="113" spans="1:4" ht="12.75">
      <c r="A113" s="32" t="s">
        <v>61</v>
      </c>
      <c r="B113" s="33">
        <v>2021</v>
      </c>
      <c r="C113" s="34"/>
      <c r="D113" s="33">
        <v>2020</v>
      </c>
    </row>
    <row r="114" spans="1:8" ht="12.75">
      <c r="A114" s="45" t="s">
        <v>60</v>
      </c>
      <c r="B114" s="81">
        <v>65298980.34</v>
      </c>
      <c r="C114" s="76"/>
      <c r="D114" s="37">
        <v>65298980.34</v>
      </c>
      <c r="G114" s="5"/>
      <c r="H114" s="4"/>
    </row>
    <row r="115" spans="1:8" ht="12.75">
      <c r="A115" s="31" t="s">
        <v>81</v>
      </c>
      <c r="B115" s="81">
        <v>32587790.43</v>
      </c>
      <c r="C115" s="31"/>
      <c r="D115" s="37">
        <f>26376147.12+0.32</f>
        <v>26376147.44</v>
      </c>
      <c r="G115" s="5"/>
      <c r="H115" s="4"/>
    </row>
    <row r="116" spans="1:8" ht="12.75">
      <c r="A116" s="53" t="s">
        <v>44</v>
      </c>
      <c r="B116" s="81">
        <v>20193952.38</v>
      </c>
      <c r="C116" s="47"/>
      <c r="D116" s="37">
        <f>20242085+7388.38</f>
        <v>20249473.38</v>
      </c>
      <c r="G116" s="5"/>
      <c r="H116" s="4"/>
    </row>
    <row r="117" spans="1:7" ht="16.5" customHeight="1" thickBot="1">
      <c r="A117" s="77" t="s">
        <v>45</v>
      </c>
      <c r="B117" s="38">
        <f>SUM(B114:B116)</f>
        <v>118080723.15</v>
      </c>
      <c r="C117" s="78"/>
      <c r="D117" s="38">
        <f>SUM(D114:D116)</f>
        <v>111924601.16</v>
      </c>
      <c r="G117" s="4"/>
    </row>
    <row r="118" spans="1:4" ht="13.5" thickTop="1">
      <c r="A118" s="35"/>
      <c r="B118" s="79"/>
      <c r="C118" s="29"/>
      <c r="D118" s="31"/>
    </row>
    <row r="119" spans="1:7" ht="12.75">
      <c r="A119" s="35"/>
      <c r="B119" s="55"/>
      <c r="C119" s="29"/>
      <c r="D119" s="80"/>
      <c r="G119" s="4"/>
    </row>
    <row r="120" spans="1:4" ht="12.75">
      <c r="A120" s="141" t="s">
        <v>6</v>
      </c>
      <c r="B120" s="141"/>
      <c r="C120" s="141"/>
      <c r="D120" s="141"/>
    </row>
    <row r="121" spans="1:4" ht="12.75" customHeight="1">
      <c r="A121" s="28"/>
      <c r="B121" s="29"/>
      <c r="C121" s="29"/>
      <c r="D121" s="29"/>
    </row>
    <row r="122" spans="1:4" ht="12.75">
      <c r="A122" s="17" t="s">
        <v>110</v>
      </c>
      <c r="B122" s="29"/>
      <c r="C122" s="29"/>
      <c r="D122" s="29"/>
    </row>
    <row r="123" spans="1:4" ht="12.75">
      <c r="A123" s="17" t="s">
        <v>147</v>
      </c>
      <c r="B123" s="55"/>
      <c r="C123" s="29"/>
      <c r="D123" s="29"/>
    </row>
    <row r="124" spans="1:4" ht="31.5" customHeight="1">
      <c r="A124" s="139" t="s">
        <v>120</v>
      </c>
      <c r="B124" s="139"/>
      <c r="C124" s="139"/>
      <c r="D124" s="139"/>
    </row>
    <row r="125" spans="1:4" ht="12.75">
      <c r="A125" s="56" t="s">
        <v>7</v>
      </c>
      <c r="B125" s="33">
        <v>2021</v>
      </c>
      <c r="C125" s="34"/>
      <c r="D125" s="33">
        <v>2020</v>
      </c>
    </row>
    <row r="126" spans="1:4" ht="24.75" customHeight="1">
      <c r="A126" s="35" t="s">
        <v>10</v>
      </c>
      <c r="B126" s="81">
        <v>121575555.76</v>
      </c>
      <c r="C126" s="76"/>
      <c r="D126" s="81">
        <v>123923764.84</v>
      </c>
    </row>
    <row r="127" spans="1:7" ht="15.75" customHeight="1" thickBot="1">
      <c r="A127" s="28" t="s">
        <v>36</v>
      </c>
      <c r="B127" s="110">
        <f>SUM(B126)</f>
        <v>121575555.76</v>
      </c>
      <c r="C127" s="42"/>
      <c r="D127" s="82">
        <f>SUM(D126)</f>
        <v>123923764.84</v>
      </c>
      <c r="G127" s="4"/>
    </row>
    <row r="128" spans="1:4" ht="13.5" thickTop="1">
      <c r="A128" s="28"/>
      <c r="B128" s="29"/>
      <c r="C128" s="29"/>
      <c r="D128" s="29"/>
    </row>
    <row r="129" spans="1:7" ht="12.75">
      <c r="A129" s="17" t="s">
        <v>148</v>
      </c>
      <c r="B129" s="29"/>
      <c r="C129" s="29"/>
      <c r="D129" s="29"/>
      <c r="G129" s="4"/>
    </row>
    <row r="130" spans="1:4" ht="31.5" customHeight="1">
      <c r="A130" s="139" t="s">
        <v>137</v>
      </c>
      <c r="B130" s="139"/>
      <c r="C130" s="139"/>
      <c r="D130" s="139"/>
    </row>
    <row r="131" spans="1:7" ht="15" customHeight="1">
      <c r="A131" s="32" t="s">
        <v>7</v>
      </c>
      <c r="B131" s="33">
        <v>2021</v>
      </c>
      <c r="C131" s="34"/>
      <c r="D131" s="33">
        <v>2020</v>
      </c>
      <c r="G131" s="4"/>
    </row>
    <row r="132" spans="1:7" ht="12.75">
      <c r="A132" s="53" t="s">
        <v>8</v>
      </c>
      <c r="B132" s="81">
        <v>1143334</v>
      </c>
      <c r="C132" s="83"/>
      <c r="D132" s="37">
        <v>2509410.5</v>
      </c>
      <c r="G132" s="4"/>
    </row>
    <row r="133" spans="1:7" ht="12.75">
      <c r="A133" s="53" t="s">
        <v>85</v>
      </c>
      <c r="B133" s="5">
        <v>1371200.67</v>
      </c>
      <c r="C133" s="84"/>
      <c r="D133" s="37">
        <v>1305500</v>
      </c>
      <c r="G133" s="4"/>
    </row>
    <row r="134" spans="1:8" ht="17.25" customHeight="1" thickBot="1">
      <c r="A134" s="77" t="s">
        <v>9</v>
      </c>
      <c r="B134" s="38">
        <f>SUM(B132:B133)</f>
        <v>2514534.67</v>
      </c>
      <c r="C134" s="85"/>
      <c r="D134" s="38">
        <f>SUM(D132:D133)</f>
        <v>3814910.5</v>
      </c>
      <c r="G134" s="5"/>
      <c r="H134" s="5"/>
    </row>
    <row r="135" spans="1:8" ht="13.5" thickTop="1">
      <c r="A135" s="28"/>
      <c r="B135" s="55"/>
      <c r="C135" s="29"/>
      <c r="D135" s="29"/>
      <c r="G135" s="5"/>
      <c r="H135" s="5"/>
    </row>
    <row r="136" spans="1:8" ht="9" customHeight="1">
      <c r="A136" s="28"/>
      <c r="B136" s="86"/>
      <c r="C136" s="42"/>
      <c r="D136" s="86"/>
      <c r="G136" s="5"/>
      <c r="H136" s="5"/>
    </row>
    <row r="137" spans="1:8" ht="12.75">
      <c r="A137" s="17" t="s">
        <v>11</v>
      </c>
      <c r="B137" s="87"/>
      <c r="C137" s="29"/>
      <c r="D137" s="29"/>
      <c r="G137" s="5"/>
      <c r="H137" s="5"/>
    </row>
    <row r="138" spans="1:8" ht="12.75">
      <c r="A138" s="144" t="s">
        <v>149</v>
      </c>
      <c r="B138" s="144"/>
      <c r="C138" s="29"/>
      <c r="D138" s="29"/>
      <c r="G138" s="5"/>
      <c r="H138" s="5"/>
    </row>
    <row r="139" spans="1:8" ht="30" customHeight="1">
      <c r="A139" s="140" t="s">
        <v>121</v>
      </c>
      <c r="B139" s="140"/>
      <c r="C139" s="140"/>
      <c r="D139" s="140"/>
      <c r="G139" s="5"/>
      <c r="H139" s="5"/>
    </row>
    <row r="140" spans="1:8" ht="6.75" customHeight="1">
      <c r="A140" s="35"/>
      <c r="B140" s="29"/>
      <c r="C140" s="29"/>
      <c r="D140" s="29"/>
      <c r="H140" s="5"/>
    </row>
    <row r="141" spans="1:8" ht="13.5" customHeight="1">
      <c r="A141" s="56" t="s">
        <v>7</v>
      </c>
      <c r="B141" s="33">
        <v>2021</v>
      </c>
      <c r="C141" s="34"/>
      <c r="D141" s="33">
        <v>2020</v>
      </c>
      <c r="H141" s="5"/>
    </row>
    <row r="142" spans="1:8" ht="12.75">
      <c r="A142" s="45" t="s">
        <v>12</v>
      </c>
      <c r="B142" s="37">
        <f>49075402.97</f>
        <v>49075402.97</v>
      </c>
      <c r="C142" s="88"/>
      <c r="D142" s="37">
        <v>48800782.14</v>
      </c>
      <c r="G142" s="5"/>
      <c r="H142" s="5"/>
    </row>
    <row r="143" spans="1:8" ht="12.75">
      <c r="A143" s="45" t="s">
        <v>82</v>
      </c>
      <c r="B143" s="37">
        <v>468975</v>
      </c>
      <c r="C143" s="88"/>
      <c r="D143" s="37">
        <v>243975</v>
      </c>
      <c r="G143" s="5"/>
      <c r="H143" s="5"/>
    </row>
    <row r="144" spans="1:7" ht="12.75">
      <c r="A144" s="45" t="s">
        <v>13</v>
      </c>
      <c r="B144" s="37">
        <v>17122733.27</v>
      </c>
      <c r="C144" s="88"/>
      <c r="D144" s="37">
        <v>22595866.69</v>
      </c>
      <c r="G144" s="5"/>
    </row>
    <row r="145" spans="1:8" ht="12.75">
      <c r="A145" s="45" t="s">
        <v>14</v>
      </c>
      <c r="B145" s="37">
        <v>2538702.8</v>
      </c>
      <c r="C145" s="88"/>
      <c r="D145" s="37">
        <v>2877290.44</v>
      </c>
      <c r="G145" s="5"/>
      <c r="H145" s="5"/>
    </row>
    <row r="146" spans="1:8" ht="12.75" customHeight="1">
      <c r="A146" s="45" t="s">
        <v>92</v>
      </c>
      <c r="B146" s="37">
        <v>484500</v>
      </c>
      <c r="C146" s="88"/>
      <c r="D146" s="37">
        <f>1470000+270000</f>
        <v>1740000</v>
      </c>
      <c r="G146" s="5"/>
      <c r="H146" s="5"/>
    </row>
    <row r="147" spans="1:8" ht="12.75">
      <c r="A147" s="45" t="s">
        <v>86</v>
      </c>
      <c r="B147" s="37">
        <v>5455098.54</v>
      </c>
      <c r="C147" s="89"/>
      <c r="D147" s="37">
        <v>752400</v>
      </c>
      <c r="G147" s="5"/>
      <c r="H147" s="5"/>
    </row>
    <row r="148" spans="1:8" ht="12.75" customHeight="1">
      <c r="A148" s="45" t="s">
        <v>98</v>
      </c>
      <c r="B148" s="37">
        <v>10083853.95</v>
      </c>
      <c r="C148" s="88"/>
      <c r="D148" s="37">
        <f>11253506.42+77072.45</f>
        <v>11330578.87</v>
      </c>
      <c r="G148" s="4"/>
      <c r="H148" s="5"/>
    </row>
    <row r="149" spans="1:8" ht="1.5" customHeight="1">
      <c r="A149" s="45"/>
      <c r="B149" s="90"/>
      <c r="C149" s="88"/>
      <c r="D149" s="81"/>
      <c r="G149" s="5"/>
      <c r="H149" s="5"/>
    </row>
    <row r="150" spans="1:8" ht="15" customHeight="1" thickBot="1">
      <c r="A150" s="27" t="s">
        <v>111</v>
      </c>
      <c r="B150" s="38">
        <f>SUM(B142:B149)</f>
        <v>85229266.53</v>
      </c>
      <c r="C150" s="91"/>
      <c r="D150" s="38">
        <f>SUM(D142:D149)</f>
        <v>88340893.14</v>
      </c>
      <c r="G150" s="5"/>
      <c r="H150" s="5"/>
    </row>
    <row r="151" spans="1:7" ht="13.5" thickTop="1">
      <c r="A151" s="31"/>
      <c r="B151" s="92"/>
      <c r="C151" s="87"/>
      <c r="D151" s="87"/>
      <c r="G151" s="4"/>
    </row>
    <row r="152" spans="1:4" ht="12.75">
      <c r="A152" s="45"/>
      <c r="B152" s="45"/>
      <c r="C152" s="45"/>
      <c r="D152" s="45"/>
    </row>
    <row r="153" spans="1:4" ht="12.75" customHeight="1">
      <c r="A153" s="17" t="s">
        <v>150</v>
      </c>
      <c r="B153" s="29"/>
      <c r="C153" s="29"/>
      <c r="D153" s="29"/>
    </row>
    <row r="154" spans="1:4" ht="13.5" customHeight="1">
      <c r="A154" s="113" t="s">
        <v>129</v>
      </c>
      <c r="B154" s="112"/>
      <c r="C154" s="29"/>
      <c r="D154" s="29"/>
    </row>
    <row r="155" spans="1:4" ht="39.75" customHeight="1">
      <c r="A155" s="138" t="s">
        <v>127</v>
      </c>
      <c r="B155" s="138"/>
      <c r="C155" s="138"/>
      <c r="D155" s="138"/>
    </row>
    <row r="156" spans="1:8" ht="12.75">
      <c r="A156" s="32" t="s">
        <v>7</v>
      </c>
      <c r="B156" s="33">
        <v>2021</v>
      </c>
      <c r="C156" s="34"/>
      <c r="D156" s="33">
        <v>2020</v>
      </c>
      <c r="H156" s="5"/>
    </row>
    <row r="157" spans="1:4" ht="15.75" customHeight="1" thickBot="1">
      <c r="A157" s="53" t="s">
        <v>97</v>
      </c>
      <c r="B157" s="43">
        <f>B176+B189</f>
        <v>13766605.409999998</v>
      </c>
      <c r="C157" s="93"/>
      <c r="D157" s="94">
        <v>16706088.19</v>
      </c>
    </row>
    <row r="158" spans="1:7" ht="16.5" customHeight="1" thickBot="1" thickTop="1">
      <c r="A158" s="28" t="s">
        <v>15</v>
      </c>
      <c r="B158" s="38">
        <f>SUM(B157)</f>
        <v>13766605.409999998</v>
      </c>
      <c r="C158" s="93"/>
      <c r="D158" s="38">
        <f>SUM(D157)</f>
        <v>16706088.19</v>
      </c>
      <c r="G158" s="37"/>
    </row>
    <row r="159" spans="1:8" ht="9.75" customHeight="1" thickTop="1">
      <c r="A159" s="28"/>
      <c r="B159" s="55"/>
      <c r="C159" s="29"/>
      <c r="D159" s="29"/>
      <c r="G159" s="5"/>
      <c r="H159" s="5"/>
    </row>
    <row r="160" spans="1:8" ht="12.75">
      <c r="A160" s="113" t="s">
        <v>151</v>
      </c>
      <c r="B160" s="29"/>
      <c r="C160" s="29"/>
      <c r="D160" s="74"/>
      <c r="G160" s="4"/>
      <c r="H160" s="5"/>
    </row>
    <row r="161" spans="1:8" ht="39" customHeight="1">
      <c r="A161" s="139" t="s">
        <v>126</v>
      </c>
      <c r="B161" s="139"/>
      <c r="C161" s="139"/>
      <c r="D161" s="139"/>
      <c r="H161" s="5"/>
    </row>
    <row r="162" spans="1:4" ht="12.75">
      <c r="A162" s="32" t="s">
        <v>7</v>
      </c>
      <c r="B162" s="33">
        <v>2021</v>
      </c>
      <c r="C162" s="34"/>
      <c r="D162" s="33">
        <v>2020</v>
      </c>
    </row>
    <row r="163" spans="1:8" ht="12.75">
      <c r="A163" s="35" t="s">
        <v>16</v>
      </c>
      <c r="B163" s="37">
        <v>2965679.92</v>
      </c>
      <c r="C163" s="37"/>
      <c r="D163" s="37">
        <f>2582921.4+13950</f>
        <v>2596871.4</v>
      </c>
      <c r="G163" s="4"/>
      <c r="H163" s="5"/>
    </row>
    <row r="164" spans="1:8" ht="12.75">
      <c r="A164" s="35" t="s">
        <v>17</v>
      </c>
      <c r="B164" s="37">
        <v>1632183.43</v>
      </c>
      <c r="C164" s="37"/>
      <c r="D164" s="37">
        <v>1635053.21</v>
      </c>
      <c r="G164" s="4"/>
      <c r="H164" s="5"/>
    </row>
    <row r="165" spans="1:8" ht="12.75">
      <c r="A165" s="35" t="s">
        <v>18</v>
      </c>
      <c r="B165" s="37">
        <v>114506.05</v>
      </c>
      <c r="C165" s="46"/>
      <c r="D165" s="37">
        <v>2198062.75</v>
      </c>
      <c r="G165" s="4"/>
      <c r="H165" s="5"/>
    </row>
    <row r="166" spans="1:8" ht="12.75">
      <c r="A166" s="35" t="s">
        <v>19</v>
      </c>
      <c r="B166" s="37">
        <v>533450</v>
      </c>
      <c r="C166" s="46"/>
      <c r="D166" s="37">
        <v>1473420.88</v>
      </c>
      <c r="G166" s="4"/>
      <c r="H166" s="5"/>
    </row>
    <row r="167" spans="1:7" ht="12.75">
      <c r="A167" s="35" t="s">
        <v>20</v>
      </c>
      <c r="B167" s="37">
        <v>108666.04</v>
      </c>
      <c r="C167" s="46"/>
      <c r="D167" s="37">
        <v>292186.9</v>
      </c>
      <c r="G167" s="4"/>
    </row>
    <row r="168" spans="1:7" ht="12.75">
      <c r="A168" s="35" t="s">
        <v>21</v>
      </c>
      <c r="B168" s="37">
        <v>2104536.29</v>
      </c>
      <c r="C168" s="46"/>
      <c r="D168" s="37">
        <v>1115557.6</v>
      </c>
      <c r="G168" s="4"/>
    </row>
    <row r="169" spans="1:7" ht="12.75">
      <c r="A169" s="35" t="s">
        <v>46</v>
      </c>
      <c r="B169" s="37">
        <v>1184055.88</v>
      </c>
      <c r="C169" s="46"/>
      <c r="D169" s="37">
        <v>550642.41</v>
      </c>
      <c r="G169" s="4"/>
    </row>
    <row r="170" spans="1:7" ht="12.75" customHeight="1">
      <c r="A170" s="118" t="s">
        <v>22</v>
      </c>
      <c r="B170" s="119">
        <v>500637.44</v>
      </c>
      <c r="C170" s="46"/>
      <c r="D170" s="37">
        <v>1226145.13</v>
      </c>
      <c r="G170" s="4"/>
    </row>
    <row r="171" spans="1:7" ht="12.75">
      <c r="A171" s="35" t="s">
        <v>93</v>
      </c>
      <c r="B171" s="37">
        <v>111640</v>
      </c>
      <c r="C171" s="46"/>
      <c r="D171" s="37">
        <v>184460</v>
      </c>
      <c r="G171" s="4"/>
    </row>
    <row r="172" spans="1:7" ht="12.75">
      <c r="A172" s="35" t="s">
        <v>23</v>
      </c>
      <c r="B172" s="37">
        <v>1500</v>
      </c>
      <c r="C172" s="46"/>
      <c r="D172" s="37">
        <v>2502.4</v>
      </c>
      <c r="G172" s="4"/>
    </row>
    <row r="173" spans="1:7" ht="12.75">
      <c r="A173" s="35" t="s">
        <v>24</v>
      </c>
      <c r="B173" s="37">
        <v>120778.9</v>
      </c>
      <c r="C173" s="46"/>
      <c r="D173" s="37">
        <v>0</v>
      </c>
      <c r="G173" s="4"/>
    </row>
    <row r="174" spans="1:7" ht="12.75">
      <c r="A174" s="35" t="s">
        <v>25</v>
      </c>
      <c r="B174" s="37">
        <v>188685.5</v>
      </c>
      <c r="C174" s="46"/>
      <c r="D174" s="37">
        <v>1807640.65</v>
      </c>
      <c r="G174" s="4"/>
    </row>
    <row r="175" spans="1:7" ht="12.75">
      <c r="A175" s="35" t="s">
        <v>94</v>
      </c>
      <c r="B175" s="81">
        <v>152369.59</v>
      </c>
      <c r="C175" s="46"/>
      <c r="D175" s="37">
        <v>194731.31</v>
      </c>
      <c r="G175" s="4"/>
    </row>
    <row r="176" spans="1:7" ht="15.75" customHeight="1" thickBot="1">
      <c r="A176" s="95" t="s">
        <v>26</v>
      </c>
      <c r="B176" s="38">
        <f>SUM(B163:B175)</f>
        <v>9718689.04</v>
      </c>
      <c r="C176" s="96"/>
      <c r="D176" s="38">
        <f>SUM(D163:D175)</f>
        <v>13277274.640000002</v>
      </c>
      <c r="G176" s="4"/>
    </row>
    <row r="177" spans="1:7" ht="13.5" thickTop="1">
      <c r="A177" s="28"/>
      <c r="B177" s="97"/>
      <c r="C177" s="98"/>
      <c r="D177" s="99"/>
      <c r="G177" s="4"/>
    </row>
    <row r="178" spans="1:7" ht="12.75">
      <c r="A178" s="17" t="s">
        <v>122</v>
      </c>
      <c r="B178" s="97"/>
      <c r="C178" s="98"/>
      <c r="D178" s="99"/>
      <c r="G178" s="4"/>
    </row>
    <row r="179" spans="1:4" ht="12.75">
      <c r="A179" s="144" t="s">
        <v>152</v>
      </c>
      <c r="B179" s="144"/>
      <c r="C179" s="29"/>
      <c r="D179" s="29"/>
    </row>
    <row r="180" spans="1:8" ht="27" customHeight="1">
      <c r="A180" s="140" t="s">
        <v>125</v>
      </c>
      <c r="B180" s="140"/>
      <c r="C180" s="140"/>
      <c r="D180" s="140"/>
      <c r="H180" s="5"/>
    </row>
    <row r="181" spans="1:8" ht="16.5" customHeight="1">
      <c r="A181" s="32" t="s">
        <v>7</v>
      </c>
      <c r="B181" s="33">
        <v>2021</v>
      </c>
      <c r="C181" s="34"/>
      <c r="D181" s="33">
        <v>2020</v>
      </c>
      <c r="H181" s="5"/>
    </row>
    <row r="182" spans="1:8" ht="12.75">
      <c r="A182" s="53" t="s">
        <v>27</v>
      </c>
      <c r="B182" s="37">
        <v>104234.94</v>
      </c>
      <c r="C182" s="83"/>
      <c r="D182" s="37">
        <v>194731.31</v>
      </c>
      <c r="H182" s="5"/>
    </row>
    <row r="183" spans="1:8" ht="12.75">
      <c r="A183" s="35" t="s">
        <v>28</v>
      </c>
      <c r="B183" s="37">
        <v>0</v>
      </c>
      <c r="C183" s="83"/>
      <c r="D183" s="37">
        <v>127440</v>
      </c>
      <c r="H183" s="5"/>
    </row>
    <row r="184" spans="1:7" ht="12.75">
      <c r="A184" s="35" t="s">
        <v>29</v>
      </c>
      <c r="B184" s="37">
        <v>698495.12</v>
      </c>
      <c r="C184" s="83"/>
      <c r="D184" s="37">
        <v>198692.57</v>
      </c>
      <c r="G184" s="4"/>
    </row>
    <row r="185" spans="1:4" ht="12.75" customHeight="1">
      <c r="A185" s="35" t="s">
        <v>30</v>
      </c>
      <c r="B185" s="37">
        <v>2113653.79</v>
      </c>
      <c r="C185" s="83"/>
      <c r="D185" s="37">
        <v>1194677.54</v>
      </c>
    </row>
    <row r="186" spans="1:4" ht="12.75">
      <c r="A186" s="35" t="s">
        <v>37</v>
      </c>
      <c r="B186" s="37">
        <v>200889.49</v>
      </c>
      <c r="C186" s="83"/>
      <c r="D186" s="37">
        <v>42397.69</v>
      </c>
    </row>
    <row r="187" spans="1:4" ht="12.75">
      <c r="A187" s="35" t="s">
        <v>95</v>
      </c>
      <c r="B187" s="37">
        <v>3034.55</v>
      </c>
      <c r="C187" s="83"/>
      <c r="D187" s="37">
        <v>154430.44</v>
      </c>
    </row>
    <row r="188" spans="1:7" ht="12.75">
      <c r="A188" s="35" t="s">
        <v>31</v>
      </c>
      <c r="B188" s="37">
        <f>927607.94+0.54</f>
        <v>927608.48</v>
      </c>
      <c r="C188" s="83"/>
      <c r="D188" s="37">
        <v>1516443.43</v>
      </c>
      <c r="G188" s="4"/>
    </row>
    <row r="189" spans="1:7" ht="18" customHeight="1" thickBot="1">
      <c r="A189" s="95" t="s">
        <v>32</v>
      </c>
      <c r="B189" s="38">
        <f>SUM(B182:B188)</f>
        <v>4047916.3699999996</v>
      </c>
      <c r="C189" s="100"/>
      <c r="D189" s="38">
        <f>SUM(D182:D188)</f>
        <v>3428812.9799999995</v>
      </c>
      <c r="G189" s="4"/>
    </row>
    <row r="190" spans="1:8" ht="13.5" thickTop="1">
      <c r="A190" s="28"/>
      <c r="B190" s="101"/>
      <c r="C190" s="29"/>
      <c r="D190" s="29"/>
      <c r="G190" s="4"/>
      <c r="H190" s="5"/>
    </row>
    <row r="191" spans="1:8" ht="8.25" customHeight="1">
      <c r="A191" s="28"/>
      <c r="B191" s="102"/>
      <c r="C191" s="29"/>
      <c r="D191" s="29"/>
      <c r="G191" s="4"/>
      <c r="H191" s="5"/>
    </row>
    <row r="192" spans="1:8" ht="12.75">
      <c r="A192" s="142" t="s">
        <v>153</v>
      </c>
      <c r="B192" s="142"/>
      <c r="C192" s="29"/>
      <c r="D192" s="87"/>
      <c r="H192" s="5"/>
    </row>
    <row r="193" spans="1:8" ht="32.25" customHeight="1">
      <c r="A193" s="140" t="s">
        <v>157</v>
      </c>
      <c r="B193" s="140"/>
      <c r="C193" s="140"/>
      <c r="D193" s="140"/>
      <c r="H193" s="5"/>
    </row>
    <row r="194" spans="1:4" ht="12.75">
      <c r="A194" s="32" t="s">
        <v>7</v>
      </c>
      <c r="B194" s="33">
        <v>2021</v>
      </c>
      <c r="C194" s="34"/>
      <c r="D194" s="33">
        <v>2020</v>
      </c>
    </row>
    <row r="195" spans="1:4" ht="17.25" customHeight="1">
      <c r="A195" s="53" t="s">
        <v>33</v>
      </c>
      <c r="B195" s="37">
        <v>75000</v>
      </c>
      <c r="C195" s="83"/>
      <c r="D195" s="37">
        <v>710000</v>
      </c>
    </row>
    <row r="196" spans="1:4" ht="15.75" customHeight="1" thickBot="1">
      <c r="A196" s="28" t="s">
        <v>34</v>
      </c>
      <c r="B196" s="38">
        <f>SUM(B195:B195)</f>
        <v>75000</v>
      </c>
      <c r="C196" s="42"/>
      <c r="D196" s="38">
        <f>SUM(D195:D195)</f>
        <v>710000</v>
      </c>
    </row>
    <row r="197" spans="1:4" ht="13.5" thickTop="1">
      <c r="A197" s="53"/>
      <c r="B197" s="76"/>
      <c r="C197" s="76"/>
      <c r="D197" s="76"/>
    </row>
    <row r="198" spans="1:4" ht="27" customHeight="1">
      <c r="A198" s="142" t="s">
        <v>155</v>
      </c>
      <c r="B198" s="142"/>
      <c r="C198" s="31"/>
      <c r="D198" s="31"/>
    </row>
    <row r="199" spans="1:4" ht="30.75" customHeight="1">
      <c r="A199" s="143" t="s">
        <v>123</v>
      </c>
      <c r="B199" s="143"/>
      <c r="C199" s="143"/>
      <c r="D199" s="143"/>
    </row>
    <row r="200" spans="1:4" ht="12.75" customHeight="1">
      <c r="A200" s="32" t="s">
        <v>7</v>
      </c>
      <c r="B200" s="33">
        <v>2021</v>
      </c>
      <c r="C200" s="34"/>
      <c r="D200" s="33">
        <v>2020</v>
      </c>
    </row>
    <row r="201" spans="1:7" s="12" customFormat="1" ht="15" customHeight="1">
      <c r="A201" s="103" t="s">
        <v>96</v>
      </c>
      <c r="B201" s="107">
        <v>4825265.51</v>
      </c>
      <c r="C201" s="104"/>
      <c r="D201" s="37">
        <v>1732220.63</v>
      </c>
      <c r="G201" s="15"/>
    </row>
    <row r="202" spans="1:4" ht="15" customHeight="1" thickBot="1">
      <c r="A202" s="105" t="s">
        <v>96</v>
      </c>
      <c r="B202" s="38">
        <f>SUM(B201)</f>
        <v>4825265.51</v>
      </c>
      <c r="C202" s="106"/>
      <c r="D202" s="38">
        <f>SUM(D201)</f>
        <v>1732220.63</v>
      </c>
    </row>
    <row r="203" spans="1:4" ht="13.5" thickTop="1">
      <c r="A203" s="31"/>
      <c r="B203" s="55"/>
      <c r="C203" s="31"/>
      <c r="D203" s="31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5">
      <c r="A237" s="11"/>
      <c r="B237" s="11"/>
      <c r="C237" s="11"/>
      <c r="D237" s="11"/>
    </row>
    <row r="238" spans="1:4" ht="15">
      <c r="A238" s="11"/>
      <c r="B238" s="11"/>
      <c r="C238" s="11"/>
      <c r="D238" s="11"/>
    </row>
    <row r="239" spans="1:4" ht="15">
      <c r="A239" s="11"/>
      <c r="B239" s="11"/>
      <c r="C239" s="11"/>
      <c r="D239" s="11"/>
    </row>
    <row r="240" spans="1:4" ht="15">
      <c r="A240" s="11"/>
      <c r="B240" s="11"/>
      <c r="C240" s="11"/>
      <c r="D240" s="11"/>
    </row>
    <row r="241" spans="1:4" ht="15">
      <c r="A241" s="11"/>
      <c r="B241" s="11"/>
      <c r="C241" s="11"/>
      <c r="D241" s="11"/>
    </row>
    <row r="242" spans="1:4" ht="15">
      <c r="A242" s="11"/>
      <c r="B242" s="11"/>
      <c r="C242" s="11"/>
      <c r="D242" s="11"/>
    </row>
    <row r="243" spans="1:4" ht="15">
      <c r="A243" s="11"/>
      <c r="B243" s="11"/>
      <c r="C243" s="11"/>
      <c r="D243" s="11"/>
    </row>
    <row r="244" spans="1:4" ht="15">
      <c r="A244" s="11"/>
      <c r="B244" s="11"/>
      <c r="C244" s="11"/>
      <c r="D244" s="11"/>
    </row>
    <row r="245" spans="1:4" ht="15">
      <c r="A245" s="11"/>
      <c r="B245" s="11"/>
      <c r="C245" s="11"/>
      <c r="D245" s="11"/>
    </row>
    <row r="246" spans="1:4" ht="15">
      <c r="A246" s="11"/>
      <c r="B246" s="11"/>
      <c r="C246" s="11"/>
      <c r="D246" s="11"/>
    </row>
    <row r="247" spans="1:4" ht="15">
      <c r="A247" s="9"/>
      <c r="B247" s="9"/>
      <c r="C247" s="9"/>
      <c r="D247" s="9"/>
    </row>
    <row r="248" spans="1:4" ht="15">
      <c r="A248" s="9"/>
      <c r="B248" s="9"/>
      <c r="C248" s="9"/>
      <c r="D248" s="9"/>
    </row>
    <row r="249" spans="1:4" ht="15">
      <c r="A249" s="9"/>
      <c r="B249" s="9"/>
      <c r="C249" s="9"/>
      <c r="D249" s="9"/>
    </row>
  </sheetData>
  <sheetProtection/>
  <mergeCells count="29">
    <mergeCell ref="A180:D180"/>
    <mergeCell ref="A193:D193"/>
    <mergeCell ref="A120:D120"/>
    <mergeCell ref="A199:D199"/>
    <mergeCell ref="A139:D139"/>
    <mergeCell ref="A130:D130"/>
    <mergeCell ref="A198:B198"/>
    <mergeCell ref="A192:B192"/>
    <mergeCell ref="A179:B179"/>
    <mergeCell ref="A138:B138"/>
    <mergeCell ref="A2:D2"/>
    <mergeCell ref="A14:D14"/>
    <mergeCell ref="A42:D42"/>
    <mergeCell ref="A13:B13"/>
    <mergeCell ref="A6:D6"/>
    <mergeCell ref="A36:D36"/>
    <mergeCell ref="A161:D161"/>
    <mergeCell ref="A111:D111"/>
    <mergeCell ref="A60:D60"/>
    <mergeCell ref="A90:D90"/>
    <mergeCell ref="A101:D101"/>
    <mergeCell ref="A124:D124"/>
    <mergeCell ref="A82:D82"/>
    <mergeCell ref="A52:D52"/>
    <mergeCell ref="G103:H103"/>
    <mergeCell ref="G104:H104"/>
    <mergeCell ref="G105:H105"/>
    <mergeCell ref="G106:H106"/>
    <mergeCell ref="A155:D155"/>
  </mergeCells>
  <printOptions horizontalCentered="1"/>
  <pageMargins left="0.07874015748031496" right="0.07874015748031496" top="0.5118110236220472" bottom="0.07874015748031496" header="0.5118110236220472" footer="0.07874015748031496"/>
  <pageSetup fitToHeight="3" horizontalDpi="1200" verticalDpi="1200" orientation="portrait" scale="90" r:id="rId1"/>
  <rowBreaks count="4" manualBreakCount="4">
    <brk id="42" min="7" max="10" man="1"/>
    <brk id="49" max="3" man="1"/>
    <brk id="97" max="3" man="1"/>
    <brk id="150" max="3" man="1"/>
  </rowBreaks>
  <ignoredErrors>
    <ignoredError sqref="D11 D32 D107 D117 D134 B150 D189 D196 B79 B11 B32 D97 B97 B134 B196 B189 B176 B1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pedro</cp:lastModifiedBy>
  <cp:lastPrinted>2021-08-10T14:37:49Z</cp:lastPrinted>
  <dcterms:created xsi:type="dcterms:W3CDTF">2010-01-18T15:45:26Z</dcterms:created>
  <dcterms:modified xsi:type="dcterms:W3CDTF">2021-08-10T14:46:39Z</dcterms:modified>
  <cp:category/>
  <cp:version/>
  <cp:contentType/>
  <cp:contentStatus/>
</cp:coreProperties>
</file>